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gec-my.sharepoint.com/personal/francois_poull_segec_be/Documents/Bureau/"/>
    </mc:Choice>
  </mc:AlternateContent>
  <xr:revisionPtr revIDLastSave="0" documentId="8_{7F0BB4CF-65E3-464D-A2A3-060928737307}" xr6:coauthVersionLast="41" xr6:coauthVersionMax="41" xr10:uidLastSave="{00000000-0000-0000-0000-000000000000}"/>
  <bookViews>
    <workbookView xWindow="-108" yWindow="-108" windowWidth="23256" windowHeight="12576" tabRatio="500" xr2:uid="{00000000-000D-0000-FFFF-FFFF00000000}"/>
  </bookViews>
  <sheets>
    <sheet name="Données résultat" sheetId="1" r:id="rId1"/>
    <sheet name="menu calculs" sheetId="2" state="hidden" r:id="rId2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J4" i="2" l="1"/>
  <c r="K4" i="2"/>
  <c r="L4" i="2"/>
  <c r="M4" i="2"/>
  <c r="N4" i="2"/>
  <c r="O4" i="2"/>
  <c r="P4" i="2"/>
  <c r="Q4" i="2"/>
  <c r="R4" i="2"/>
  <c r="I4" i="2"/>
  <c r="A121" i="2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20" i="2"/>
  <c r="Z110" i="2"/>
  <c r="AD102" i="2"/>
  <c r="Z98" i="2"/>
  <c r="V94" i="2"/>
  <c r="AC85" i="2"/>
  <c r="Y81" i="2"/>
  <c r="U77" i="2"/>
  <c r="AD67" i="2"/>
  <c r="AC66" i="2"/>
  <c r="AB65" i="2"/>
  <c r="AA64" i="2"/>
  <c r="Z63" i="2"/>
  <c r="Y62" i="2"/>
  <c r="X61" i="2"/>
  <c r="W60" i="2"/>
  <c r="V59" i="2"/>
  <c r="U58" i="2"/>
  <c r="AD51" i="2"/>
  <c r="AC50" i="2"/>
  <c r="AB49" i="2"/>
  <c r="AA48" i="2"/>
  <c r="Z47" i="2"/>
  <c r="Y46" i="2"/>
  <c r="X45" i="2"/>
  <c r="W44" i="2"/>
  <c r="V43" i="2"/>
  <c r="U42" i="2"/>
  <c r="X37" i="2"/>
  <c r="AA36" i="2"/>
  <c r="W36" i="2"/>
  <c r="AD35" i="2"/>
  <c r="Z35" i="2"/>
  <c r="V35" i="2"/>
  <c r="AC34" i="2"/>
  <c r="Y34" i="2"/>
  <c r="U34" i="2"/>
  <c r="AB33" i="2"/>
  <c r="X33" i="2"/>
  <c r="AA32" i="2"/>
  <c r="W32" i="2"/>
  <c r="AD31" i="2"/>
  <c r="Z31" i="2"/>
  <c r="V31" i="2"/>
  <c r="AC30" i="2"/>
  <c r="Y30" i="2"/>
  <c r="U30" i="2"/>
  <c r="AB29" i="2"/>
  <c r="X29" i="2"/>
  <c r="AA28" i="2"/>
  <c r="W28" i="2"/>
  <c r="AD27" i="2"/>
  <c r="Z27" i="2"/>
  <c r="V27" i="2"/>
  <c r="AC26" i="2"/>
  <c r="Y26" i="2"/>
  <c r="U26" i="2"/>
  <c r="AB25" i="2"/>
  <c r="X25" i="2"/>
  <c r="AA24" i="2"/>
  <c r="W24" i="2"/>
  <c r="AD23" i="2"/>
  <c r="Z23" i="2"/>
  <c r="V23" i="2"/>
  <c r="AC22" i="2"/>
  <c r="Y22" i="2"/>
  <c r="U22" i="2"/>
  <c r="AB21" i="2"/>
  <c r="X21" i="2"/>
  <c r="AA20" i="2"/>
  <c r="W20" i="2"/>
  <c r="AD19" i="2"/>
  <c r="Z19" i="2"/>
  <c r="V19" i="2"/>
  <c r="AC18" i="2"/>
  <c r="Y18" i="2"/>
  <c r="U18" i="2"/>
  <c r="AB17" i="2"/>
  <c r="X17" i="2"/>
  <c r="AA16" i="2"/>
  <c r="W16" i="2"/>
  <c r="AD15" i="2"/>
  <c r="Z15" i="2"/>
  <c r="V15" i="2"/>
  <c r="AC14" i="2"/>
  <c r="Y14" i="2"/>
  <c r="U14" i="2"/>
  <c r="D14" i="2"/>
  <c r="D15" i="2" s="1"/>
  <c r="AB13" i="2"/>
  <c r="X13" i="2"/>
  <c r="F13" i="2"/>
  <c r="AD12" i="2"/>
  <c r="Z12" i="2"/>
  <c r="V12" i="2"/>
  <c r="AA11" i="2"/>
  <c r="W11" i="2"/>
  <c r="AA10" i="2"/>
  <c r="W10" i="2"/>
  <c r="AA9" i="2"/>
  <c r="W9" i="2"/>
  <c r="AA8" i="2"/>
  <c r="W8" i="2"/>
  <c r="AA7" i="2"/>
  <c r="W7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A6" i="2"/>
  <c r="W6" i="2"/>
  <c r="AD5" i="2"/>
  <c r="Z5" i="2"/>
  <c r="V5" i="2"/>
  <c r="AB4" i="2"/>
  <c r="X4" i="2"/>
  <c r="T4" i="2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AD3" i="2"/>
  <c r="Z3" i="2"/>
  <c r="V3" i="2"/>
  <c r="T3" i="2"/>
  <c r="Q3" i="2"/>
  <c r="M3" i="2"/>
  <c r="AB2" i="2"/>
  <c r="X2" i="2"/>
  <c r="R2" i="2"/>
  <c r="Q2" i="2"/>
  <c r="P2" i="2"/>
  <c r="P3" i="2" s="1"/>
  <c r="O2" i="2"/>
  <c r="O3" i="2" s="1"/>
  <c r="N2" i="2"/>
  <c r="M2" i="2"/>
  <c r="L2" i="2"/>
  <c r="L3" i="2" s="1"/>
  <c r="K2" i="2"/>
  <c r="K3" i="2" s="1"/>
  <c r="J2" i="2"/>
  <c r="I2" i="2"/>
  <c r="E2" i="2"/>
  <c r="U138" i="2" s="1"/>
  <c r="W1" i="2"/>
  <c r="X1" i="2" s="1"/>
  <c r="Y1" i="2" s="1"/>
  <c r="Z1" i="2" s="1"/>
  <c r="AA1" i="2" s="1"/>
  <c r="AB1" i="2" s="1"/>
  <c r="AC1" i="2" s="1"/>
  <c r="AD1" i="2" s="1"/>
  <c r="V1" i="2"/>
  <c r="L1" i="2"/>
  <c r="M1" i="2" s="1"/>
  <c r="N1" i="2" s="1"/>
  <c r="O1" i="2" s="1"/>
  <c r="P1" i="2" s="1"/>
  <c r="Q1" i="2" s="1"/>
  <c r="R1" i="2" s="1"/>
  <c r="K1" i="2"/>
  <c r="B25" i="1"/>
  <c r="B23" i="1"/>
  <c r="B21" i="1"/>
  <c r="B18" i="1"/>
  <c r="B16" i="1"/>
  <c r="B14" i="1"/>
  <c r="H2" i="1"/>
  <c r="I2" i="1" s="1"/>
  <c r="J2" i="1" s="1"/>
  <c r="K2" i="1" s="1"/>
  <c r="L2" i="1" s="1"/>
  <c r="M2" i="1" s="1"/>
  <c r="N2" i="1" s="1"/>
  <c r="G2" i="1"/>
  <c r="F2" i="1"/>
  <c r="M5" i="2" l="1"/>
  <c r="I7" i="1" s="1"/>
  <c r="I3" i="2"/>
  <c r="I5" i="2" s="1"/>
  <c r="E7" i="1" s="1"/>
  <c r="K5" i="2"/>
  <c r="G7" i="1" s="1"/>
  <c r="O5" i="2"/>
  <c r="K7" i="1" s="1"/>
  <c r="Q5" i="2"/>
  <c r="M7" i="1" s="1"/>
  <c r="D16" i="2"/>
  <c r="F15" i="2"/>
  <c r="U2" i="2"/>
  <c r="Y2" i="2"/>
  <c r="AC2" i="2"/>
  <c r="J3" i="2"/>
  <c r="N3" i="2"/>
  <c r="R3" i="2"/>
  <c r="W3" i="2"/>
  <c r="AA3" i="2"/>
  <c r="L5" i="2"/>
  <c r="H7" i="1" s="1"/>
  <c r="P5" i="2"/>
  <c r="L7" i="1" s="1"/>
  <c r="U4" i="2"/>
  <c r="Y4" i="2"/>
  <c r="AC4" i="2"/>
  <c r="W5" i="2"/>
  <c r="AA5" i="2"/>
  <c r="X6" i="2"/>
  <c r="AB6" i="2"/>
  <c r="X7" i="2"/>
  <c r="AB7" i="2"/>
  <c r="X8" i="2"/>
  <c r="AB8" i="2"/>
  <c r="X9" i="2"/>
  <c r="AB9" i="2"/>
  <c r="X10" i="2"/>
  <c r="AB10" i="2"/>
  <c r="X11" i="2"/>
  <c r="AB11" i="2"/>
  <c r="W12" i="2"/>
  <c r="AA12" i="2"/>
  <c r="U13" i="2"/>
  <c r="Y13" i="2"/>
  <c r="AC13" i="2"/>
  <c r="V14" i="2"/>
  <c r="Z14" i="2"/>
  <c r="AD14" i="2"/>
  <c r="W15" i="2"/>
  <c r="AA15" i="2"/>
  <c r="X16" i="2"/>
  <c r="AB16" i="2"/>
  <c r="U17" i="2"/>
  <c r="Y17" i="2"/>
  <c r="AC17" i="2"/>
  <c r="V18" i="2"/>
  <c r="Z18" i="2"/>
  <c r="AD18" i="2"/>
  <c r="W19" i="2"/>
  <c r="AA19" i="2"/>
  <c r="X20" i="2"/>
  <c r="AB20" i="2"/>
  <c r="U21" i="2"/>
  <c r="Y21" i="2"/>
  <c r="AC21" i="2"/>
  <c r="V22" i="2"/>
  <c r="Z22" i="2"/>
  <c r="AD22" i="2"/>
  <c r="W23" i="2"/>
  <c r="AA23" i="2"/>
  <c r="X24" i="2"/>
  <c r="AB24" i="2"/>
  <c r="U25" i="2"/>
  <c r="Y25" i="2"/>
  <c r="AC25" i="2"/>
  <c r="V26" i="2"/>
  <c r="Z26" i="2"/>
  <c r="AD26" i="2"/>
  <c r="W27" i="2"/>
  <c r="AA27" i="2"/>
  <c r="X28" i="2"/>
  <c r="AB28" i="2"/>
  <c r="U29" i="2"/>
  <c r="Y29" i="2"/>
  <c r="AC29" i="2"/>
  <c r="V30" i="2"/>
  <c r="Z30" i="2"/>
  <c r="AD30" i="2"/>
  <c r="W31" i="2"/>
  <c r="AA31" i="2"/>
  <c r="X32" i="2"/>
  <c r="AB32" i="2"/>
  <c r="U33" i="2"/>
  <c r="Y33" i="2"/>
  <c r="AC33" i="2"/>
  <c r="V34" i="2"/>
  <c r="Z34" i="2"/>
  <c r="AD34" i="2"/>
  <c r="W35" i="2"/>
  <c r="AA35" i="2"/>
  <c r="X36" i="2"/>
  <c r="AB36" i="2"/>
  <c r="U37" i="2"/>
  <c r="Y37" i="2"/>
  <c r="U38" i="2"/>
  <c r="V39" i="2"/>
  <c r="W40" i="2"/>
  <c r="X41" i="2"/>
  <c r="Y42" i="2"/>
  <c r="Z43" i="2"/>
  <c r="AA44" i="2"/>
  <c r="AB45" i="2"/>
  <c r="AC46" i="2"/>
  <c r="AD47" i="2"/>
  <c r="U54" i="2"/>
  <c r="V55" i="2"/>
  <c r="W56" i="2"/>
  <c r="X57" i="2"/>
  <c r="Y58" i="2"/>
  <c r="Z59" i="2"/>
  <c r="AA60" i="2"/>
  <c r="AB61" i="2"/>
  <c r="AC62" i="2"/>
  <c r="AD63" i="2"/>
  <c r="U70" i="2"/>
  <c r="V71" i="2"/>
  <c r="V78" i="2"/>
  <c r="Z82" i="2"/>
  <c r="AD86" i="2"/>
  <c r="W95" i="2"/>
  <c r="AA99" i="2"/>
  <c r="AD114" i="2"/>
  <c r="AB202" i="2"/>
  <c r="X202" i="2"/>
  <c r="AD201" i="2"/>
  <c r="Z201" i="2"/>
  <c r="V201" i="2"/>
  <c r="AB200" i="2"/>
  <c r="X200" i="2"/>
  <c r="AD199" i="2"/>
  <c r="Z199" i="2"/>
  <c r="V199" i="2"/>
  <c r="AB198" i="2"/>
  <c r="X198" i="2"/>
  <c r="AD197" i="2"/>
  <c r="Z197" i="2"/>
  <c r="V197" i="2"/>
  <c r="AB196" i="2"/>
  <c r="X196" i="2"/>
  <c r="AD195" i="2"/>
  <c r="Z195" i="2"/>
  <c r="V195" i="2"/>
  <c r="AB194" i="2"/>
  <c r="X194" i="2"/>
  <c r="AD193" i="2"/>
  <c r="Z193" i="2"/>
  <c r="V193" i="2"/>
  <c r="AB192" i="2"/>
  <c r="X192" i="2"/>
  <c r="AD191" i="2"/>
  <c r="Z191" i="2"/>
  <c r="V191" i="2"/>
  <c r="AB190" i="2"/>
  <c r="X190" i="2"/>
  <c r="AD189" i="2"/>
  <c r="Z189" i="2"/>
  <c r="V189" i="2"/>
  <c r="AC188" i="2"/>
  <c r="Y188" i="2"/>
  <c r="U188" i="2"/>
  <c r="AB187" i="2"/>
  <c r="X187" i="2"/>
  <c r="AA186" i="2"/>
  <c r="W186" i="2"/>
  <c r="AD185" i="2"/>
  <c r="Z185" i="2"/>
  <c r="V185" i="2"/>
  <c r="AC184" i="2"/>
  <c r="Y184" i="2"/>
  <c r="U184" i="2"/>
  <c r="AD202" i="2"/>
  <c r="Z202" i="2"/>
  <c r="V202" i="2"/>
  <c r="AB201" i="2"/>
  <c r="X201" i="2"/>
  <c r="AD200" i="2"/>
  <c r="Z200" i="2"/>
  <c r="V200" i="2"/>
  <c r="AB199" i="2"/>
  <c r="X199" i="2"/>
  <c r="AD198" i="2"/>
  <c r="Z198" i="2"/>
  <c r="V198" i="2"/>
  <c r="AB197" i="2"/>
  <c r="X197" i="2"/>
  <c r="AD196" i="2"/>
  <c r="Z196" i="2"/>
  <c r="V196" i="2"/>
  <c r="AB195" i="2"/>
  <c r="X195" i="2"/>
  <c r="AD194" i="2"/>
  <c r="Z194" i="2"/>
  <c r="V194" i="2"/>
  <c r="AB193" i="2"/>
  <c r="X193" i="2"/>
  <c r="AD192" i="2"/>
  <c r="Z192" i="2"/>
  <c r="V192" i="2"/>
  <c r="AB191" i="2"/>
  <c r="X191" i="2"/>
  <c r="AD190" i="2"/>
  <c r="Z190" i="2"/>
  <c r="V190" i="2"/>
  <c r="AB189" i="2"/>
  <c r="X189" i="2"/>
  <c r="AA188" i="2"/>
  <c r="W188" i="2"/>
  <c r="AD187" i="2"/>
  <c r="Z187" i="2"/>
  <c r="V187" i="2"/>
  <c r="AC186" i="2"/>
  <c r="Y186" i="2"/>
  <c r="U186" i="2"/>
  <c r="AB185" i="2"/>
  <c r="X185" i="2"/>
  <c r="AA184" i="2"/>
  <c r="W184" i="2"/>
  <c r="AD183" i="2"/>
  <c r="Z183" i="2"/>
  <c r="V183" i="2"/>
  <c r="AC182" i="2"/>
  <c r="Y182" i="2"/>
  <c r="U182" i="2"/>
  <c r="W202" i="2"/>
  <c r="AC201" i="2"/>
  <c r="U201" i="2"/>
  <c r="AA200" i="2"/>
  <c r="Y199" i="2"/>
  <c r="W198" i="2"/>
  <c r="AC197" i="2"/>
  <c r="U197" i="2"/>
  <c r="AA196" i="2"/>
  <c r="Y195" i="2"/>
  <c r="W194" i="2"/>
  <c r="AC193" i="2"/>
  <c r="U193" i="2"/>
  <c r="AA192" i="2"/>
  <c r="Y191" i="2"/>
  <c r="W190" i="2"/>
  <c r="AC189" i="2"/>
  <c r="U189" i="2"/>
  <c r="AB188" i="2"/>
  <c r="AA187" i="2"/>
  <c r="Z186" i="2"/>
  <c r="Y185" i="2"/>
  <c r="X184" i="2"/>
  <c r="Y183" i="2"/>
  <c r="AD182" i="2"/>
  <c r="X182" i="2"/>
  <c r="AD181" i="2"/>
  <c r="Z181" i="2"/>
  <c r="V181" i="2"/>
  <c r="AC180" i="2"/>
  <c r="Y180" i="2"/>
  <c r="U180" i="2"/>
  <c r="AB179" i="2"/>
  <c r="X179" i="2"/>
  <c r="AA178" i="2"/>
  <c r="W178" i="2"/>
  <c r="AD177" i="2"/>
  <c r="Z177" i="2"/>
  <c r="V177" i="2"/>
  <c r="AC176" i="2"/>
  <c r="Y176" i="2"/>
  <c r="U176" i="2"/>
  <c r="AB175" i="2"/>
  <c r="X175" i="2"/>
  <c r="AA174" i="2"/>
  <c r="W174" i="2"/>
  <c r="AD173" i="2"/>
  <c r="Z173" i="2"/>
  <c r="V173" i="2"/>
  <c r="AC172" i="2"/>
  <c r="Y172" i="2"/>
  <c r="U172" i="2"/>
  <c r="AB171" i="2"/>
  <c r="X171" i="2"/>
  <c r="AC202" i="2"/>
  <c r="U202" i="2"/>
  <c r="AA201" i="2"/>
  <c r="Y200" i="2"/>
  <c r="W199" i="2"/>
  <c r="AC198" i="2"/>
  <c r="U198" i="2"/>
  <c r="AA197" i="2"/>
  <c r="Y196" i="2"/>
  <c r="W195" i="2"/>
  <c r="AC194" i="2"/>
  <c r="U194" i="2"/>
  <c r="AA193" i="2"/>
  <c r="Y192" i="2"/>
  <c r="W191" i="2"/>
  <c r="AC190" i="2"/>
  <c r="AA202" i="2"/>
  <c r="Y201" i="2"/>
  <c r="W200" i="2"/>
  <c r="AC199" i="2"/>
  <c r="U199" i="2"/>
  <c r="AA198" i="2"/>
  <c r="Y197" i="2"/>
  <c r="W196" i="2"/>
  <c r="AC195" i="2"/>
  <c r="U195" i="2"/>
  <c r="AA194" i="2"/>
  <c r="Y193" i="2"/>
  <c r="AA199" i="2"/>
  <c r="W197" i="2"/>
  <c r="AC191" i="2"/>
  <c r="AA190" i="2"/>
  <c r="X188" i="2"/>
  <c r="AC187" i="2"/>
  <c r="V186" i="2"/>
  <c r="AA185" i="2"/>
  <c r="AD184" i="2"/>
  <c r="AA183" i="2"/>
  <c r="AA182" i="2"/>
  <c r="AC181" i="2"/>
  <c r="X181" i="2"/>
  <c r="AB180" i="2"/>
  <c r="W180" i="2"/>
  <c r="AA179" i="2"/>
  <c r="V179" i="2"/>
  <c r="Z178" i="2"/>
  <c r="U178" i="2"/>
  <c r="Y177" i="2"/>
  <c r="AD176" i="2"/>
  <c r="X176" i="2"/>
  <c r="AC175" i="2"/>
  <c r="W175" i="2"/>
  <c r="AB174" i="2"/>
  <c r="V174" i="2"/>
  <c r="AA173" i="2"/>
  <c r="U173" i="2"/>
  <c r="Z172" i="2"/>
  <c r="AD171" i="2"/>
  <c r="Y171" i="2"/>
  <c r="AC170" i="2"/>
  <c r="Y170" i="2"/>
  <c r="U170" i="2"/>
  <c r="AB169" i="2"/>
  <c r="X169" i="2"/>
  <c r="AA168" i="2"/>
  <c r="W168" i="2"/>
  <c r="AD167" i="2"/>
  <c r="Z167" i="2"/>
  <c r="V167" i="2"/>
  <c r="AC166" i="2"/>
  <c r="Y166" i="2"/>
  <c r="U166" i="2"/>
  <c r="AB165" i="2"/>
  <c r="X165" i="2"/>
  <c r="AA164" i="2"/>
  <c r="W164" i="2"/>
  <c r="AD163" i="2"/>
  <c r="Z163" i="2"/>
  <c r="V163" i="2"/>
  <c r="AC162" i="2"/>
  <c r="Y162" i="2"/>
  <c r="U162" i="2"/>
  <c r="AB161" i="2"/>
  <c r="X161" i="2"/>
  <c r="AA160" i="2"/>
  <c r="W160" i="2"/>
  <c r="AD159" i="2"/>
  <c r="Z159" i="2"/>
  <c r="V159" i="2"/>
  <c r="W201" i="2"/>
  <c r="AC196" i="2"/>
  <c r="Y194" i="2"/>
  <c r="AC192" i="2"/>
  <c r="AA191" i="2"/>
  <c r="Y190" i="2"/>
  <c r="AA189" i="2"/>
  <c r="V188" i="2"/>
  <c r="Y187" i="2"/>
  <c r="AD186" i="2"/>
  <c r="W185" i="2"/>
  <c r="AB184" i="2"/>
  <c r="X183" i="2"/>
  <c r="Z182" i="2"/>
  <c r="AB181" i="2"/>
  <c r="W181" i="2"/>
  <c r="AA180" i="2"/>
  <c r="V180" i="2"/>
  <c r="Z179" i="2"/>
  <c r="U179" i="2"/>
  <c r="AD178" i="2"/>
  <c r="Y178" i="2"/>
  <c r="AC177" i="2"/>
  <c r="X177" i="2"/>
  <c r="AB176" i="2"/>
  <c r="W176" i="2"/>
  <c r="AA175" i="2"/>
  <c r="V175" i="2"/>
  <c r="Z174" i="2"/>
  <c r="U174" i="2"/>
  <c r="Y173" i="2"/>
  <c r="AD172" i="2"/>
  <c r="X172" i="2"/>
  <c r="AC171" i="2"/>
  <c r="W171" i="2"/>
  <c r="AB170" i="2"/>
  <c r="X170" i="2"/>
  <c r="AA169" i="2"/>
  <c r="W169" i="2"/>
  <c r="AD168" i="2"/>
  <c r="Z168" i="2"/>
  <c r="V168" i="2"/>
  <c r="AC167" i="2"/>
  <c r="Y167" i="2"/>
  <c r="U167" i="2"/>
  <c r="AB166" i="2"/>
  <c r="X166" i="2"/>
  <c r="AA165" i="2"/>
  <c r="W165" i="2"/>
  <c r="AD164" i="2"/>
  <c r="Z164" i="2"/>
  <c r="V164" i="2"/>
  <c r="AC163" i="2"/>
  <c r="Y163" i="2"/>
  <c r="U163" i="2"/>
  <c r="AB162" i="2"/>
  <c r="X162" i="2"/>
  <c r="AC200" i="2"/>
  <c r="Y198" i="2"/>
  <c r="U196" i="2"/>
  <c r="W192" i="2"/>
  <c r="U191" i="2"/>
  <c r="U190" i="2"/>
  <c r="Y189" i="2"/>
  <c r="AD188" i="2"/>
  <c r="W187" i="2"/>
  <c r="AB186" i="2"/>
  <c r="U185" i="2"/>
  <c r="Z184" i="2"/>
  <c r="AC183" i="2"/>
  <c r="W183" i="2"/>
  <c r="W182" i="2"/>
  <c r="AA181" i="2"/>
  <c r="U181" i="2"/>
  <c r="Z180" i="2"/>
  <c r="AD179" i="2"/>
  <c r="Y179" i="2"/>
  <c r="AC178" i="2"/>
  <c r="X178" i="2"/>
  <c r="AB177" i="2"/>
  <c r="W177" i="2"/>
  <c r="AA176" i="2"/>
  <c r="V176" i="2"/>
  <c r="Z175" i="2"/>
  <c r="U175" i="2"/>
  <c r="AD174" i="2"/>
  <c r="Y174" i="2"/>
  <c r="AC173" i="2"/>
  <c r="X173" i="2"/>
  <c r="AB172" i="2"/>
  <c r="W172" i="2"/>
  <c r="AA171" i="2"/>
  <c r="V171" i="2"/>
  <c r="AA170" i="2"/>
  <c r="W170" i="2"/>
  <c r="AD169" i="2"/>
  <c r="Z169" i="2"/>
  <c r="V169" i="2"/>
  <c r="AC168" i="2"/>
  <c r="Y168" i="2"/>
  <c r="U168" i="2"/>
  <c r="AB167" i="2"/>
  <c r="X167" i="2"/>
  <c r="AA166" i="2"/>
  <c r="W166" i="2"/>
  <c r="AD165" i="2"/>
  <c r="Z165" i="2"/>
  <c r="V165" i="2"/>
  <c r="AC164" i="2"/>
  <c r="Y164" i="2"/>
  <c r="U164" i="2"/>
  <c r="AB163" i="2"/>
  <c r="X163" i="2"/>
  <c r="AA162" i="2"/>
  <c r="W162" i="2"/>
  <c r="Y202" i="2"/>
  <c r="W193" i="2"/>
  <c r="W189" i="2"/>
  <c r="X186" i="2"/>
  <c r="AB183" i="2"/>
  <c r="X180" i="2"/>
  <c r="AA177" i="2"/>
  <c r="AC174" i="2"/>
  <c r="W173" i="2"/>
  <c r="Z170" i="2"/>
  <c r="Y169" i="2"/>
  <c r="X168" i="2"/>
  <c r="W167" i="2"/>
  <c r="V166" i="2"/>
  <c r="U165" i="2"/>
  <c r="AA161" i="2"/>
  <c r="V161" i="2"/>
  <c r="Z160" i="2"/>
  <c r="U160" i="2"/>
  <c r="Y159" i="2"/>
  <c r="AA158" i="2"/>
  <c r="W158" i="2"/>
  <c r="AD157" i="2"/>
  <c r="Z157" i="2"/>
  <c r="V157" i="2"/>
  <c r="AC156" i="2"/>
  <c r="Y156" i="2"/>
  <c r="U156" i="2"/>
  <c r="AB155" i="2"/>
  <c r="X155" i="2"/>
  <c r="AA154" i="2"/>
  <c r="W154" i="2"/>
  <c r="AD153" i="2"/>
  <c r="Z153" i="2"/>
  <c r="V153" i="2"/>
  <c r="AC152" i="2"/>
  <c r="Y152" i="2"/>
  <c r="U152" i="2"/>
  <c r="AB151" i="2"/>
  <c r="X151" i="2"/>
  <c r="AA150" i="2"/>
  <c r="W150" i="2"/>
  <c r="AD149" i="2"/>
  <c r="Z149" i="2"/>
  <c r="V149" i="2"/>
  <c r="AC148" i="2"/>
  <c r="Y148" i="2"/>
  <c r="U148" i="2"/>
  <c r="AB147" i="2"/>
  <c r="X147" i="2"/>
  <c r="AA146" i="2"/>
  <c r="W146" i="2"/>
  <c r="AD145" i="2"/>
  <c r="Z145" i="2"/>
  <c r="V145" i="2"/>
  <c r="AC144" i="2"/>
  <c r="Y144" i="2"/>
  <c r="U144" i="2"/>
  <c r="U200" i="2"/>
  <c r="U192" i="2"/>
  <c r="Z188" i="2"/>
  <c r="AC185" i="2"/>
  <c r="U183" i="2"/>
  <c r="Y181" i="2"/>
  <c r="AB178" i="2"/>
  <c r="U177" i="2"/>
  <c r="AD175" i="2"/>
  <c r="X174" i="2"/>
  <c r="Z171" i="2"/>
  <c r="V170" i="2"/>
  <c r="U169" i="2"/>
  <c r="AD162" i="2"/>
  <c r="Z161" i="2"/>
  <c r="U161" i="2"/>
  <c r="AD160" i="2"/>
  <c r="Y160" i="2"/>
  <c r="AC159" i="2"/>
  <c r="X159" i="2"/>
  <c r="AD158" i="2"/>
  <c r="Z158" i="2"/>
  <c r="V158" i="2"/>
  <c r="AC157" i="2"/>
  <c r="Y157" i="2"/>
  <c r="U157" i="2"/>
  <c r="AB156" i="2"/>
  <c r="X156" i="2"/>
  <c r="AA155" i="2"/>
  <c r="W155" i="2"/>
  <c r="AD154" i="2"/>
  <c r="Z154" i="2"/>
  <c r="V154" i="2"/>
  <c r="AC153" i="2"/>
  <c r="Y153" i="2"/>
  <c r="U153" i="2"/>
  <c r="AB152" i="2"/>
  <c r="X152" i="2"/>
  <c r="AA151" i="2"/>
  <c r="W151" i="2"/>
  <c r="AD150" i="2"/>
  <c r="Z150" i="2"/>
  <c r="V150" i="2"/>
  <c r="AC149" i="2"/>
  <c r="Y149" i="2"/>
  <c r="U149" i="2"/>
  <c r="AB148" i="2"/>
  <c r="X148" i="2"/>
  <c r="AA147" i="2"/>
  <c r="W147" i="2"/>
  <c r="AD146" i="2"/>
  <c r="Z146" i="2"/>
  <c r="V146" i="2"/>
  <c r="AC145" i="2"/>
  <c r="Y145" i="2"/>
  <c r="U145" i="2"/>
  <c r="AB144" i="2"/>
  <c r="X144" i="2"/>
  <c r="AB182" i="2"/>
  <c r="AC179" i="2"/>
  <c r="V178" i="2"/>
  <c r="Y175" i="2"/>
  <c r="AA172" i="2"/>
  <c r="U171" i="2"/>
  <c r="AD166" i="2"/>
  <c r="AC165" i="2"/>
  <c r="AB164" i="2"/>
  <c r="AA163" i="2"/>
  <c r="Z162" i="2"/>
  <c r="AD161" i="2"/>
  <c r="Y161" i="2"/>
  <c r="AC160" i="2"/>
  <c r="X160" i="2"/>
  <c r="AB159" i="2"/>
  <c r="W159" i="2"/>
  <c r="AC158" i="2"/>
  <c r="Y158" i="2"/>
  <c r="U158" i="2"/>
  <c r="AB157" i="2"/>
  <c r="X157" i="2"/>
  <c r="AA156" i="2"/>
  <c r="W156" i="2"/>
  <c r="AD155" i="2"/>
  <c r="Z155" i="2"/>
  <c r="V155" i="2"/>
  <c r="AC154" i="2"/>
  <c r="Y154" i="2"/>
  <c r="U154" i="2"/>
  <c r="AB153" i="2"/>
  <c r="X153" i="2"/>
  <c r="AA152" i="2"/>
  <c r="W152" i="2"/>
  <c r="AD151" i="2"/>
  <c r="Z151" i="2"/>
  <c r="V151" i="2"/>
  <c r="AC150" i="2"/>
  <c r="Y150" i="2"/>
  <c r="U150" i="2"/>
  <c r="AB149" i="2"/>
  <c r="X149" i="2"/>
  <c r="AA195" i="2"/>
  <c r="V182" i="2"/>
  <c r="Z176" i="2"/>
  <c r="AD170" i="2"/>
  <c r="Z166" i="2"/>
  <c r="V162" i="2"/>
  <c r="AB160" i="2"/>
  <c r="U159" i="2"/>
  <c r="AD152" i="2"/>
  <c r="AC151" i="2"/>
  <c r="AB150" i="2"/>
  <c r="AA149" i="2"/>
  <c r="AA148" i="2"/>
  <c r="Z147" i="2"/>
  <c r="Y146" i="2"/>
  <c r="X145" i="2"/>
  <c r="W144" i="2"/>
  <c r="AC143" i="2"/>
  <c r="Y143" i="2"/>
  <c r="U143" i="2"/>
  <c r="AB142" i="2"/>
  <c r="X142" i="2"/>
  <c r="AA141" i="2"/>
  <c r="W141" i="2"/>
  <c r="AD140" i="2"/>
  <c r="Z140" i="2"/>
  <c r="V140" i="2"/>
  <c r="AC139" i="2"/>
  <c r="Y139" i="2"/>
  <c r="U139" i="2"/>
  <c r="AB138" i="2"/>
  <c r="X138" i="2"/>
  <c r="AA137" i="2"/>
  <c r="W137" i="2"/>
  <c r="AD136" i="2"/>
  <c r="Z136" i="2"/>
  <c r="V136" i="2"/>
  <c r="AC135" i="2"/>
  <c r="Y135" i="2"/>
  <c r="U135" i="2"/>
  <c r="AB134" i="2"/>
  <c r="X134" i="2"/>
  <c r="AA133" i="2"/>
  <c r="W133" i="2"/>
  <c r="AD132" i="2"/>
  <c r="Z132" i="2"/>
  <c r="V132" i="2"/>
  <c r="AC131" i="2"/>
  <c r="Y131" i="2"/>
  <c r="U131" i="2"/>
  <c r="AB130" i="2"/>
  <c r="X130" i="2"/>
  <c r="AA129" i="2"/>
  <c r="W129" i="2"/>
  <c r="AD128" i="2"/>
  <c r="Z128" i="2"/>
  <c r="V128" i="2"/>
  <c r="AC127" i="2"/>
  <c r="Y127" i="2"/>
  <c r="U127" i="2"/>
  <c r="AB126" i="2"/>
  <c r="X126" i="2"/>
  <c r="AA125" i="2"/>
  <c r="W125" i="2"/>
  <c r="AD124" i="2"/>
  <c r="Z124" i="2"/>
  <c r="V124" i="2"/>
  <c r="AC123" i="2"/>
  <c r="Y123" i="2"/>
  <c r="U123" i="2"/>
  <c r="AB122" i="2"/>
  <c r="X122" i="2"/>
  <c r="AA121" i="2"/>
  <c r="W121" i="2"/>
  <c r="AD120" i="2"/>
  <c r="Z120" i="2"/>
  <c r="V120" i="2"/>
  <c r="AC119" i="2"/>
  <c r="Y119" i="2"/>
  <c r="U119" i="2"/>
  <c r="AA118" i="2"/>
  <c r="W118" i="2"/>
  <c r="AC117" i="2"/>
  <c r="Y117" i="2"/>
  <c r="U117" i="2"/>
  <c r="AA116" i="2"/>
  <c r="W116" i="2"/>
  <c r="AD115" i="2"/>
  <c r="Z115" i="2"/>
  <c r="V115" i="2"/>
  <c r="AC114" i="2"/>
  <c r="Y114" i="2"/>
  <c r="U114" i="2"/>
  <c r="AB113" i="2"/>
  <c r="X113" i="2"/>
  <c r="AA112" i="2"/>
  <c r="W112" i="2"/>
  <c r="AD111" i="2"/>
  <c r="Z111" i="2"/>
  <c r="V111" i="2"/>
  <c r="AC110" i="2"/>
  <c r="Y110" i="2"/>
  <c r="U110" i="2"/>
  <c r="AB109" i="2"/>
  <c r="X109" i="2"/>
  <c r="AA108" i="2"/>
  <c r="W108" i="2"/>
  <c r="AD107" i="2"/>
  <c r="Z107" i="2"/>
  <c r="V107" i="2"/>
  <c r="AC106" i="2"/>
  <c r="Y106" i="2"/>
  <c r="U106" i="2"/>
  <c r="AB105" i="2"/>
  <c r="AD180" i="2"/>
  <c r="AC169" i="2"/>
  <c r="Y165" i="2"/>
  <c r="AC161" i="2"/>
  <c r="V160" i="2"/>
  <c r="AD156" i="2"/>
  <c r="AC155" i="2"/>
  <c r="AB154" i="2"/>
  <c r="AA153" i="2"/>
  <c r="Z152" i="2"/>
  <c r="Y151" i="2"/>
  <c r="X150" i="2"/>
  <c r="W149" i="2"/>
  <c r="Z148" i="2"/>
  <c r="Y147" i="2"/>
  <c r="X146" i="2"/>
  <c r="W145" i="2"/>
  <c r="AD144" i="2"/>
  <c r="V144" i="2"/>
  <c r="AB143" i="2"/>
  <c r="X143" i="2"/>
  <c r="AA142" i="2"/>
  <c r="W142" i="2"/>
  <c r="AD141" i="2"/>
  <c r="Z141" i="2"/>
  <c r="V141" i="2"/>
  <c r="AC140" i="2"/>
  <c r="Y140" i="2"/>
  <c r="U140" i="2"/>
  <c r="AB139" i="2"/>
  <c r="X139" i="2"/>
  <c r="AA138" i="2"/>
  <c r="W138" i="2"/>
  <c r="AD137" i="2"/>
  <c r="Z137" i="2"/>
  <c r="V137" i="2"/>
  <c r="AC136" i="2"/>
  <c r="Y136" i="2"/>
  <c r="U136" i="2"/>
  <c r="AB135" i="2"/>
  <c r="X135" i="2"/>
  <c r="AA134" i="2"/>
  <c r="W134" i="2"/>
  <c r="AD133" i="2"/>
  <c r="Z133" i="2"/>
  <c r="V133" i="2"/>
  <c r="AC132" i="2"/>
  <c r="Y132" i="2"/>
  <c r="U132" i="2"/>
  <c r="AB131" i="2"/>
  <c r="X131" i="2"/>
  <c r="AA130" i="2"/>
  <c r="W130" i="2"/>
  <c r="AD129" i="2"/>
  <c r="Z129" i="2"/>
  <c r="V129" i="2"/>
  <c r="AC128" i="2"/>
  <c r="Y128" i="2"/>
  <c r="U128" i="2"/>
  <c r="AB127" i="2"/>
  <c r="X127" i="2"/>
  <c r="AA126" i="2"/>
  <c r="W126" i="2"/>
  <c r="AD125" i="2"/>
  <c r="Z125" i="2"/>
  <c r="V125" i="2"/>
  <c r="AC124" i="2"/>
  <c r="Y124" i="2"/>
  <c r="U124" i="2"/>
  <c r="AB123" i="2"/>
  <c r="X123" i="2"/>
  <c r="AA122" i="2"/>
  <c r="W122" i="2"/>
  <c r="AD121" i="2"/>
  <c r="Z121" i="2"/>
  <c r="V121" i="2"/>
  <c r="AC120" i="2"/>
  <c r="Y120" i="2"/>
  <c r="U120" i="2"/>
  <c r="AB119" i="2"/>
  <c r="X119" i="2"/>
  <c r="AD118" i="2"/>
  <c r="Z118" i="2"/>
  <c r="V118" i="2"/>
  <c r="AB117" i="2"/>
  <c r="X117" i="2"/>
  <c r="AD116" i="2"/>
  <c r="Z116" i="2"/>
  <c r="V116" i="2"/>
  <c r="AC115" i="2"/>
  <c r="Y115" i="2"/>
  <c r="U115" i="2"/>
  <c r="AB114" i="2"/>
  <c r="X114" i="2"/>
  <c r="AA113" i="2"/>
  <c r="W113" i="2"/>
  <c r="AD112" i="2"/>
  <c r="Z112" i="2"/>
  <c r="V112" i="2"/>
  <c r="AC111" i="2"/>
  <c r="Y111" i="2"/>
  <c r="U111" i="2"/>
  <c r="AB110" i="2"/>
  <c r="X110" i="2"/>
  <c r="AA109" i="2"/>
  <c r="W109" i="2"/>
  <c r="AD108" i="2"/>
  <c r="Z108" i="2"/>
  <c r="V108" i="2"/>
  <c r="AC107" i="2"/>
  <c r="Y107" i="2"/>
  <c r="U107" i="2"/>
  <c r="AB106" i="2"/>
  <c r="X106" i="2"/>
  <c r="U187" i="2"/>
  <c r="W179" i="2"/>
  <c r="AB173" i="2"/>
  <c r="AB168" i="2"/>
  <c r="X164" i="2"/>
  <c r="W161" i="2"/>
  <c r="AB158" i="2"/>
  <c r="AA157" i="2"/>
  <c r="Z156" i="2"/>
  <c r="Y155" i="2"/>
  <c r="X154" i="2"/>
  <c r="W153" i="2"/>
  <c r="V152" i="2"/>
  <c r="U151" i="2"/>
  <c r="W148" i="2"/>
  <c r="AD147" i="2"/>
  <c r="V147" i="2"/>
  <c r="AC146" i="2"/>
  <c r="U146" i="2"/>
  <c r="AB145" i="2"/>
  <c r="AA144" i="2"/>
  <c r="AA143" i="2"/>
  <c r="W143" i="2"/>
  <c r="AD142" i="2"/>
  <c r="Z142" i="2"/>
  <c r="V142" i="2"/>
  <c r="AC141" i="2"/>
  <c r="Y141" i="2"/>
  <c r="U141" i="2"/>
  <c r="AB140" i="2"/>
  <c r="X140" i="2"/>
  <c r="AA139" i="2"/>
  <c r="W139" i="2"/>
  <c r="AD138" i="2"/>
  <c r="Z138" i="2"/>
  <c r="V138" i="2"/>
  <c r="AC137" i="2"/>
  <c r="Y137" i="2"/>
  <c r="U137" i="2"/>
  <c r="AB136" i="2"/>
  <c r="X136" i="2"/>
  <c r="AA135" i="2"/>
  <c r="W135" i="2"/>
  <c r="AD134" i="2"/>
  <c r="Z134" i="2"/>
  <c r="V134" i="2"/>
  <c r="AC133" i="2"/>
  <c r="Y133" i="2"/>
  <c r="U133" i="2"/>
  <c r="AB132" i="2"/>
  <c r="X132" i="2"/>
  <c r="AA131" i="2"/>
  <c r="W131" i="2"/>
  <c r="AD130" i="2"/>
  <c r="Z130" i="2"/>
  <c r="V130" i="2"/>
  <c r="AC129" i="2"/>
  <c r="Y129" i="2"/>
  <c r="U129" i="2"/>
  <c r="AB128" i="2"/>
  <c r="X128" i="2"/>
  <c r="AA127" i="2"/>
  <c r="W127" i="2"/>
  <c r="AD126" i="2"/>
  <c r="Z126" i="2"/>
  <c r="V126" i="2"/>
  <c r="AC125" i="2"/>
  <c r="Y125" i="2"/>
  <c r="U125" i="2"/>
  <c r="AB124" i="2"/>
  <c r="X124" i="2"/>
  <c r="AA123" i="2"/>
  <c r="W123" i="2"/>
  <c r="AD122" i="2"/>
  <c r="Z122" i="2"/>
  <c r="V122" i="2"/>
  <c r="AC121" i="2"/>
  <c r="Y121" i="2"/>
  <c r="U121" i="2"/>
  <c r="AB120" i="2"/>
  <c r="X120" i="2"/>
  <c r="AA119" i="2"/>
  <c r="W119" i="2"/>
  <c r="AC118" i="2"/>
  <c r="Y118" i="2"/>
  <c r="U118" i="2"/>
  <c r="AA117" i="2"/>
  <c r="W117" i="2"/>
  <c r="AC116" i="2"/>
  <c r="Y116" i="2"/>
  <c r="U116" i="2"/>
  <c r="AB115" i="2"/>
  <c r="X115" i="2"/>
  <c r="AA114" i="2"/>
  <c r="W114" i="2"/>
  <c r="AD113" i="2"/>
  <c r="Z113" i="2"/>
  <c r="V113" i="2"/>
  <c r="AC112" i="2"/>
  <c r="Y112" i="2"/>
  <c r="U112" i="2"/>
  <c r="AB111" i="2"/>
  <c r="X111" i="2"/>
  <c r="AA110" i="2"/>
  <c r="W110" i="2"/>
  <c r="AD109" i="2"/>
  <c r="Z109" i="2"/>
  <c r="V109" i="2"/>
  <c r="AC108" i="2"/>
  <c r="Y108" i="2"/>
  <c r="U108" i="2"/>
  <c r="AB107" i="2"/>
  <c r="X107" i="2"/>
  <c r="AA106" i="2"/>
  <c r="W106" i="2"/>
  <c r="V184" i="2"/>
  <c r="W163" i="2"/>
  <c r="W157" i="2"/>
  <c r="AD148" i="2"/>
  <c r="AB146" i="2"/>
  <c r="Z144" i="2"/>
  <c r="V143" i="2"/>
  <c r="U142" i="2"/>
  <c r="AD135" i="2"/>
  <c r="AC134" i="2"/>
  <c r="AB133" i="2"/>
  <c r="AA132" i="2"/>
  <c r="Z131" i="2"/>
  <c r="Y130" i="2"/>
  <c r="X129" i="2"/>
  <c r="W128" i="2"/>
  <c r="V127" i="2"/>
  <c r="U126" i="2"/>
  <c r="AD117" i="2"/>
  <c r="AB116" i="2"/>
  <c r="AA115" i="2"/>
  <c r="Z114" i="2"/>
  <c r="Y113" i="2"/>
  <c r="X112" i="2"/>
  <c r="W111" i="2"/>
  <c r="V110" i="2"/>
  <c r="U109" i="2"/>
  <c r="AC105" i="2"/>
  <c r="X105" i="2"/>
  <c r="AA104" i="2"/>
  <c r="W104" i="2"/>
  <c r="AD103" i="2"/>
  <c r="Z103" i="2"/>
  <c r="V103" i="2"/>
  <c r="AC102" i="2"/>
  <c r="Y102" i="2"/>
  <c r="U102" i="2"/>
  <c r="AB101" i="2"/>
  <c r="X101" i="2"/>
  <c r="AA100" i="2"/>
  <c r="W100" i="2"/>
  <c r="AD99" i="2"/>
  <c r="Z99" i="2"/>
  <c r="V99" i="2"/>
  <c r="AC98" i="2"/>
  <c r="Y98" i="2"/>
  <c r="U98" i="2"/>
  <c r="AB97" i="2"/>
  <c r="X97" i="2"/>
  <c r="AA96" i="2"/>
  <c r="W96" i="2"/>
  <c r="AD95" i="2"/>
  <c r="Z95" i="2"/>
  <c r="V95" i="2"/>
  <c r="AC94" i="2"/>
  <c r="Y94" i="2"/>
  <c r="U94" i="2"/>
  <c r="AB93" i="2"/>
  <c r="X93" i="2"/>
  <c r="AA92" i="2"/>
  <c r="W92" i="2"/>
  <c r="AD91" i="2"/>
  <c r="Z91" i="2"/>
  <c r="V91" i="2"/>
  <c r="AC90" i="2"/>
  <c r="Y90" i="2"/>
  <c r="U90" i="2"/>
  <c r="AB89" i="2"/>
  <c r="X89" i="2"/>
  <c r="AA88" i="2"/>
  <c r="W88" i="2"/>
  <c r="AD87" i="2"/>
  <c r="Z87" i="2"/>
  <c r="V87" i="2"/>
  <c r="AC86" i="2"/>
  <c r="Y86" i="2"/>
  <c r="U86" i="2"/>
  <c r="AB85" i="2"/>
  <c r="X85" i="2"/>
  <c r="AA84" i="2"/>
  <c r="W84" i="2"/>
  <c r="AD83" i="2"/>
  <c r="Z83" i="2"/>
  <c r="V83" i="2"/>
  <c r="AC82" i="2"/>
  <c r="Y82" i="2"/>
  <c r="U82" i="2"/>
  <c r="AB81" i="2"/>
  <c r="X81" i="2"/>
  <c r="AA80" i="2"/>
  <c r="W80" i="2"/>
  <c r="AD79" i="2"/>
  <c r="Z79" i="2"/>
  <c r="V79" i="2"/>
  <c r="AC78" i="2"/>
  <c r="Y78" i="2"/>
  <c r="U78" i="2"/>
  <c r="AB77" i="2"/>
  <c r="X77" i="2"/>
  <c r="AA76" i="2"/>
  <c r="W76" i="2"/>
  <c r="AD75" i="2"/>
  <c r="Z75" i="2"/>
  <c r="V75" i="2"/>
  <c r="AC74" i="2"/>
  <c r="Y74" i="2"/>
  <c r="U74" i="2"/>
  <c r="AB73" i="2"/>
  <c r="X73" i="2"/>
  <c r="AA72" i="2"/>
  <c r="W72" i="2"/>
  <c r="AD71" i="2"/>
  <c r="V156" i="2"/>
  <c r="V148" i="2"/>
  <c r="AD139" i="2"/>
  <c r="AC138" i="2"/>
  <c r="AB137" i="2"/>
  <c r="AA136" i="2"/>
  <c r="Z135" i="2"/>
  <c r="Y134" i="2"/>
  <c r="X133" i="2"/>
  <c r="W132" i="2"/>
  <c r="V131" i="2"/>
  <c r="U130" i="2"/>
  <c r="AD123" i="2"/>
  <c r="AC122" i="2"/>
  <c r="AB121" i="2"/>
  <c r="AA120" i="2"/>
  <c r="AD119" i="2"/>
  <c r="AB118" i="2"/>
  <c r="Z117" i="2"/>
  <c r="X116" i="2"/>
  <c r="W115" i="2"/>
  <c r="V114" i="2"/>
  <c r="U113" i="2"/>
  <c r="AD106" i="2"/>
  <c r="AA105" i="2"/>
  <c r="W105" i="2"/>
  <c r="AD104" i="2"/>
  <c r="Z104" i="2"/>
  <c r="V104" i="2"/>
  <c r="AC103" i="2"/>
  <c r="Y103" i="2"/>
  <c r="U103" i="2"/>
  <c r="AB102" i="2"/>
  <c r="X102" i="2"/>
  <c r="AA101" i="2"/>
  <c r="W101" i="2"/>
  <c r="AD100" i="2"/>
  <c r="Z100" i="2"/>
  <c r="V100" i="2"/>
  <c r="AC99" i="2"/>
  <c r="Y99" i="2"/>
  <c r="U99" i="2"/>
  <c r="AB98" i="2"/>
  <c r="X98" i="2"/>
  <c r="AA97" i="2"/>
  <c r="W97" i="2"/>
  <c r="AD96" i="2"/>
  <c r="Z96" i="2"/>
  <c r="V96" i="2"/>
  <c r="AC95" i="2"/>
  <c r="Y95" i="2"/>
  <c r="U95" i="2"/>
  <c r="AB94" i="2"/>
  <c r="X94" i="2"/>
  <c r="AA93" i="2"/>
  <c r="W93" i="2"/>
  <c r="AD92" i="2"/>
  <c r="Z92" i="2"/>
  <c r="V92" i="2"/>
  <c r="AC91" i="2"/>
  <c r="Y91" i="2"/>
  <c r="U91" i="2"/>
  <c r="AB90" i="2"/>
  <c r="X90" i="2"/>
  <c r="AA89" i="2"/>
  <c r="W89" i="2"/>
  <c r="AD88" i="2"/>
  <c r="Z88" i="2"/>
  <c r="V88" i="2"/>
  <c r="AC87" i="2"/>
  <c r="Y87" i="2"/>
  <c r="U87" i="2"/>
  <c r="AB86" i="2"/>
  <c r="X86" i="2"/>
  <c r="AA85" i="2"/>
  <c r="W85" i="2"/>
  <c r="AD84" i="2"/>
  <c r="Z84" i="2"/>
  <c r="V84" i="2"/>
  <c r="AC83" i="2"/>
  <c r="Y83" i="2"/>
  <c r="U83" i="2"/>
  <c r="AB82" i="2"/>
  <c r="X82" i="2"/>
  <c r="AA81" i="2"/>
  <c r="W81" i="2"/>
  <c r="AD80" i="2"/>
  <c r="Z80" i="2"/>
  <c r="V80" i="2"/>
  <c r="AC79" i="2"/>
  <c r="Y79" i="2"/>
  <c r="U79" i="2"/>
  <c r="AB78" i="2"/>
  <c r="X78" i="2"/>
  <c r="AA77" i="2"/>
  <c r="W77" i="2"/>
  <c r="AD76" i="2"/>
  <c r="Z76" i="2"/>
  <c r="V76" i="2"/>
  <c r="AC75" i="2"/>
  <c r="Y75" i="2"/>
  <c r="U75" i="2"/>
  <c r="AB74" i="2"/>
  <c r="X74" i="2"/>
  <c r="AA73" i="2"/>
  <c r="W73" i="2"/>
  <c r="AD72" i="2"/>
  <c r="Z72" i="2"/>
  <c r="V72" i="2"/>
  <c r="V172" i="2"/>
  <c r="AA159" i="2"/>
  <c r="U155" i="2"/>
  <c r="AC147" i="2"/>
  <c r="AA145" i="2"/>
  <c r="AD143" i="2"/>
  <c r="AC142" i="2"/>
  <c r="AB141" i="2"/>
  <c r="AA140" i="2"/>
  <c r="Z139" i="2"/>
  <c r="Y138" i="2"/>
  <c r="X137" i="2"/>
  <c r="W136" i="2"/>
  <c r="V135" i="2"/>
  <c r="U134" i="2"/>
  <c r="AD127" i="2"/>
  <c r="AC126" i="2"/>
  <c r="AB125" i="2"/>
  <c r="AA124" i="2"/>
  <c r="Z123" i="2"/>
  <c r="Y122" i="2"/>
  <c r="X121" i="2"/>
  <c r="W120" i="2"/>
  <c r="Z119" i="2"/>
  <c r="X118" i="2"/>
  <c r="V117" i="2"/>
  <c r="AD110" i="2"/>
  <c r="AC109" i="2"/>
  <c r="AB108" i="2"/>
  <c r="AA107" i="2"/>
  <c r="Z106" i="2"/>
  <c r="Z105" i="2"/>
  <c r="V105" i="2"/>
  <c r="AC104" i="2"/>
  <c r="Y104" i="2"/>
  <c r="U104" i="2"/>
  <c r="AB103" i="2"/>
  <c r="X103" i="2"/>
  <c r="AA102" i="2"/>
  <c r="W102" i="2"/>
  <c r="AD101" i="2"/>
  <c r="Z101" i="2"/>
  <c r="V101" i="2"/>
  <c r="AC100" i="2"/>
  <c r="Y100" i="2"/>
  <c r="U100" i="2"/>
  <c r="AB99" i="2"/>
  <c r="X99" i="2"/>
  <c r="AA98" i="2"/>
  <c r="W98" i="2"/>
  <c r="AD97" i="2"/>
  <c r="Z97" i="2"/>
  <c r="V97" i="2"/>
  <c r="AC96" i="2"/>
  <c r="Y96" i="2"/>
  <c r="U96" i="2"/>
  <c r="AB95" i="2"/>
  <c r="X95" i="2"/>
  <c r="AA94" i="2"/>
  <c r="W94" i="2"/>
  <c r="AD93" i="2"/>
  <c r="Z93" i="2"/>
  <c r="V93" i="2"/>
  <c r="AC92" i="2"/>
  <c r="Y92" i="2"/>
  <c r="U92" i="2"/>
  <c r="AB91" i="2"/>
  <c r="X91" i="2"/>
  <c r="AA90" i="2"/>
  <c r="W90" i="2"/>
  <c r="AD89" i="2"/>
  <c r="Z89" i="2"/>
  <c r="V89" i="2"/>
  <c r="AC88" i="2"/>
  <c r="Y88" i="2"/>
  <c r="U88" i="2"/>
  <c r="AB87" i="2"/>
  <c r="X87" i="2"/>
  <c r="AA86" i="2"/>
  <c r="W86" i="2"/>
  <c r="AD85" i="2"/>
  <c r="Z85" i="2"/>
  <c r="V85" i="2"/>
  <c r="AC84" i="2"/>
  <c r="Y84" i="2"/>
  <c r="U84" i="2"/>
  <c r="AB83" i="2"/>
  <c r="X83" i="2"/>
  <c r="AA82" i="2"/>
  <c r="W82" i="2"/>
  <c r="AD81" i="2"/>
  <c r="Z81" i="2"/>
  <c r="V81" i="2"/>
  <c r="AC80" i="2"/>
  <c r="Y80" i="2"/>
  <c r="U80" i="2"/>
  <c r="AB79" i="2"/>
  <c r="X79" i="2"/>
  <c r="AA78" i="2"/>
  <c r="W78" i="2"/>
  <c r="AD77" i="2"/>
  <c r="Z77" i="2"/>
  <c r="V77" i="2"/>
  <c r="AC76" i="2"/>
  <c r="Y76" i="2"/>
  <c r="U76" i="2"/>
  <c r="AB75" i="2"/>
  <c r="X75" i="2"/>
  <c r="AA74" i="2"/>
  <c r="W74" i="2"/>
  <c r="AD73" i="2"/>
  <c r="Z73" i="2"/>
  <c r="V73" i="2"/>
  <c r="AC72" i="2"/>
  <c r="Y72" i="2"/>
  <c r="U72" i="2"/>
  <c r="AA167" i="2"/>
  <c r="U147" i="2"/>
  <c r="X141" i="2"/>
  <c r="AA128" i="2"/>
  <c r="W124" i="2"/>
  <c r="AC113" i="2"/>
  <c r="Y109" i="2"/>
  <c r="AD105" i="2"/>
  <c r="AB104" i="2"/>
  <c r="AA103" i="2"/>
  <c r="Z102" i="2"/>
  <c r="Y101" i="2"/>
  <c r="X100" i="2"/>
  <c r="W99" i="2"/>
  <c r="V98" i="2"/>
  <c r="U97" i="2"/>
  <c r="AD90" i="2"/>
  <c r="AC89" i="2"/>
  <c r="AB88" i="2"/>
  <c r="AA87" i="2"/>
  <c r="Z86" i="2"/>
  <c r="Y85" i="2"/>
  <c r="X84" i="2"/>
  <c r="W83" i="2"/>
  <c r="V82" i="2"/>
  <c r="U81" i="2"/>
  <c r="AD74" i="2"/>
  <c r="AC73" i="2"/>
  <c r="AB72" i="2"/>
  <c r="AC71" i="2"/>
  <c r="Y71" i="2"/>
  <c r="U71" i="2"/>
  <c r="AB70" i="2"/>
  <c r="X70" i="2"/>
  <c r="AA69" i="2"/>
  <c r="W69" i="2"/>
  <c r="AD68" i="2"/>
  <c r="Z68" i="2"/>
  <c r="V68" i="2"/>
  <c r="AC67" i="2"/>
  <c r="Y67" i="2"/>
  <c r="U67" i="2"/>
  <c r="AB66" i="2"/>
  <c r="X66" i="2"/>
  <c r="AA65" i="2"/>
  <c r="W65" i="2"/>
  <c r="AD64" i="2"/>
  <c r="Z64" i="2"/>
  <c r="V64" i="2"/>
  <c r="AC63" i="2"/>
  <c r="Y63" i="2"/>
  <c r="U63" i="2"/>
  <c r="AB62" i="2"/>
  <c r="X62" i="2"/>
  <c r="AA61" i="2"/>
  <c r="W61" i="2"/>
  <c r="AD60" i="2"/>
  <c r="Z60" i="2"/>
  <c r="V60" i="2"/>
  <c r="AC59" i="2"/>
  <c r="Y59" i="2"/>
  <c r="U59" i="2"/>
  <c r="AB58" i="2"/>
  <c r="X58" i="2"/>
  <c r="AA57" i="2"/>
  <c r="W57" i="2"/>
  <c r="AD56" i="2"/>
  <c r="Z56" i="2"/>
  <c r="V56" i="2"/>
  <c r="AC55" i="2"/>
  <c r="Y55" i="2"/>
  <c r="U55" i="2"/>
  <c r="AB54" i="2"/>
  <c r="X54" i="2"/>
  <c r="AA53" i="2"/>
  <c r="W53" i="2"/>
  <c r="AD52" i="2"/>
  <c r="Z52" i="2"/>
  <c r="V52" i="2"/>
  <c r="AC51" i="2"/>
  <c r="Y51" i="2"/>
  <c r="U51" i="2"/>
  <c r="AB50" i="2"/>
  <c r="X50" i="2"/>
  <c r="AA49" i="2"/>
  <c r="W49" i="2"/>
  <c r="AD48" i="2"/>
  <c r="Z48" i="2"/>
  <c r="V48" i="2"/>
  <c r="AC47" i="2"/>
  <c r="Y47" i="2"/>
  <c r="U47" i="2"/>
  <c r="AB46" i="2"/>
  <c r="X46" i="2"/>
  <c r="AA45" i="2"/>
  <c r="W45" i="2"/>
  <c r="AD44" i="2"/>
  <c r="Z44" i="2"/>
  <c r="V44" i="2"/>
  <c r="AC43" i="2"/>
  <c r="Y43" i="2"/>
  <c r="U43" i="2"/>
  <c r="AB42" i="2"/>
  <c r="X42" i="2"/>
  <c r="AA41" i="2"/>
  <c r="W41" i="2"/>
  <c r="AD40" i="2"/>
  <c r="Z40" i="2"/>
  <c r="V40" i="2"/>
  <c r="AC39" i="2"/>
  <c r="Y39" i="2"/>
  <c r="U39" i="2"/>
  <c r="AB38" i="2"/>
  <c r="X38" i="2"/>
  <c r="X158" i="2"/>
  <c r="W140" i="2"/>
  <c r="AD131" i="2"/>
  <c r="Z127" i="2"/>
  <c r="V123" i="2"/>
  <c r="AB112" i="2"/>
  <c r="X108" i="2"/>
  <c r="Y105" i="2"/>
  <c r="X104" i="2"/>
  <c r="W103" i="2"/>
  <c r="V102" i="2"/>
  <c r="U101" i="2"/>
  <c r="AD94" i="2"/>
  <c r="AC93" i="2"/>
  <c r="AB92" i="2"/>
  <c r="AA91" i="2"/>
  <c r="Z90" i="2"/>
  <c r="Y89" i="2"/>
  <c r="X88" i="2"/>
  <c r="W87" i="2"/>
  <c r="V86" i="2"/>
  <c r="U85" i="2"/>
  <c r="AD78" i="2"/>
  <c r="AC77" i="2"/>
  <c r="AB76" i="2"/>
  <c r="AA75" i="2"/>
  <c r="Z74" i="2"/>
  <c r="Y73" i="2"/>
  <c r="X72" i="2"/>
  <c r="AB71" i="2"/>
  <c r="X71" i="2"/>
  <c r="AA70" i="2"/>
  <c r="W70" i="2"/>
  <c r="AD69" i="2"/>
  <c r="Z69" i="2"/>
  <c r="V69" i="2"/>
  <c r="AC68" i="2"/>
  <c r="Y68" i="2"/>
  <c r="U68" i="2"/>
  <c r="AB67" i="2"/>
  <c r="X67" i="2"/>
  <c r="AA66" i="2"/>
  <c r="W66" i="2"/>
  <c r="AD65" i="2"/>
  <c r="Z65" i="2"/>
  <c r="V65" i="2"/>
  <c r="AC64" i="2"/>
  <c r="Y64" i="2"/>
  <c r="U64" i="2"/>
  <c r="AB63" i="2"/>
  <c r="X63" i="2"/>
  <c r="AA62" i="2"/>
  <c r="W62" i="2"/>
  <c r="AD61" i="2"/>
  <c r="Z61" i="2"/>
  <c r="V61" i="2"/>
  <c r="AC60" i="2"/>
  <c r="Y60" i="2"/>
  <c r="U60" i="2"/>
  <c r="AB59" i="2"/>
  <c r="X59" i="2"/>
  <c r="AA58" i="2"/>
  <c r="W58" i="2"/>
  <c r="AD57" i="2"/>
  <c r="Z57" i="2"/>
  <c r="V57" i="2"/>
  <c r="AC56" i="2"/>
  <c r="Y56" i="2"/>
  <c r="U56" i="2"/>
  <c r="AB55" i="2"/>
  <c r="X55" i="2"/>
  <c r="AA54" i="2"/>
  <c r="W54" i="2"/>
  <c r="AD53" i="2"/>
  <c r="Z53" i="2"/>
  <c r="V53" i="2"/>
  <c r="AC52" i="2"/>
  <c r="Y52" i="2"/>
  <c r="U52" i="2"/>
  <c r="AB51" i="2"/>
  <c r="X51" i="2"/>
  <c r="AA50" i="2"/>
  <c r="W50" i="2"/>
  <c r="AD49" i="2"/>
  <c r="Z49" i="2"/>
  <c r="V49" i="2"/>
  <c r="AC48" i="2"/>
  <c r="Y48" i="2"/>
  <c r="U48" i="2"/>
  <c r="AB47" i="2"/>
  <c r="X47" i="2"/>
  <c r="AA46" i="2"/>
  <c r="W46" i="2"/>
  <c r="AD45" i="2"/>
  <c r="Z45" i="2"/>
  <c r="V45" i="2"/>
  <c r="AC44" i="2"/>
  <c r="Y44" i="2"/>
  <c r="U44" i="2"/>
  <c r="AB43" i="2"/>
  <c r="X43" i="2"/>
  <c r="AA42" i="2"/>
  <c r="W42" i="2"/>
  <c r="AD41" i="2"/>
  <c r="Z41" i="2"/>
  <c r="V41" i="2"/>
  <c r="AC40" i="2"/>
  <c r="Y40" i="2"/>
  <c r="U40" i="2"/>
  <c r="AB39" i="2"/>
  <c r="X39" i="2"/>
  <c r="AA38" i="2"/>
  <c r="W38" i="2"/>
  <c r="AD37" i="2"/>
  <c r="Z37" i="2"/>
  <c r="Z143" i="2"/>
  <c r="V139" i="2"/>
  <c r="AC130" i="2"/>
  <c r="Y126" i="2"/>
  <c r="U122" i="2"/>
  <c r="AA111" i="2"/>
  <c r="W107" i="2"/>
  <c r="U105" i="2"/>
  <c r="AD98" i="2"/>
  <c r="AC97" i="2"/>
  <c r="AB96" i="2"/>
  <c r="AA95" i="2"/>
  <c r="Z94" i="2"/>
  <c r="Y93" i="2"/>
  <c r="X92" i="2"/>
  <c r="W91" i="2"/>
  <c r="V90" i="2"/>
  <c r="U89" i="2"/>
  <c r="AD82" i="2"/>
  <c r="AC81" i="2"/>
  <c r="AB80" i="2"/>
  <c r="AA79" i="2"/>
  <c r="Z78" i="2"/>
  <c r="Y77" i="2"/>
  <c r="X76" i="2"/>
  <c r="W75" i="2"/>
  <c r="V74" i="2"/>
  <c r="U73" i="2"/>
  <c r="AA71" i="2"/>
  <c r="W71" i="2"/>
  <c r="AD70" i="2"/>
  <c r="Z70" i="2"/>
  <c r="V70" i="2"/>
  <c r="AC69" i="2"/>
  <c r="Y69" i="2"/>
  <c r="U69" i="2"/>
  <c r="AB68" i="2"/>
  <c r="X68" i="2"/>
  <c r="AA67" i="2"/>
  <c r="W67" i="2"/>
  <c r="AD66" i="2"/>
  <c r="Z66" i="2"/>
  <c r="V66" i="2"/>
  <c r="AC65" i="2"/>
  <c r="Y65" i="2"/>
  <c r="U65" i="2"/>
  <c r="AB64" i="2"/>
  <c r="X64" i="2"/>
  <c r="AA63" i="2"/>
  <c r="W63" i="2"/>
  <c r="AD62" i="2"/>
  <c r="Z62" i="2"/>
  <c r="V62" i="2"/>
  <c r="AC61" i="2"/>
  <c r="Y61" i="2"/>
  <c r="U61" i="2"/>
  <c r="AB60" i="2"/>
  <c r="X60" i="2"/>
  <c r="AA59" i="2"/>
  <c r="W59" i="2"/>
  <c r="AD58" i="2"/>
  <c r="Z58" i="2"/>
  <c r="V58" i="2"/>
  <c r="AC57" i="2"/>
  <c r="Y57" i="2"/>
  <c r="U57" i="2"/>
  <c r="AB56" i="2"/>
  <c r="X56" i="2"/>
  <c r="AA55" i="2"/>
  <c r="W55" i="2"/>
  <c r="AD54" i="2"/>
  <c r="Z54" i="2"/>
  <c r="V54" i="2"/>
  <c r="AC53" i="2"/>
  <c r="Y53" i="2"/>
  <c r="U53" i="2"/>
  <c r="AB52" i="2"/>
  <c r="X52" i="2"/>
  <c r="AA51" i="2"/>
  <c r="W51" i="2"/>
  <c r="AD50" i="2"/>
  <c r="Z50" i="2"/>
  <c r="V50" i="2"/>
  <c r="AC49" i="2"/>
  <c r="Y49" i="2"/>
  <c r="U49" i="2"/>
  <c r="AB48" i="2"/>
  <c r="X48" i="2"/>
  <c r="AA47" i="2"/>
  <c r="W47" i="2"/>
  <c r="AD46" i="2"/>
  <c r="Z46" i="2"/>
  <c r="V46" i="2"/>
  <c r="AC45" i="2"/>
  <c r="Y45" i="2"/>
  <c r="U45" i="2"/>
  <c r="AB44" i="2"/>
  <c r="X44" i="2"/>
  <c r="AA43" i="2"/>
  <c r="W43" i="2"/>
  <c r="AD42" i="2"/>
  <c r="Z42" i="2"/>
  <c r="V42" i="2"/>
  <c r="AC41" i="2"/>
  <c r="Y41" i="2"/>
  <c r="U41" i="2"/>
  <c r="AB40" i="2"/>
  <c r="X40" i="2"/>
  <c r="AA39" i="2"/>
  <c r="W39" i="2"/>
  <c r="AD38" i="2"/>
  <c r="Z38" i="2"/>
  <c r="V38" i="2"/>
  <c r="AC37" i="2"/>
  <c r="V2" i="2"/>
  <c r="Z2" i="2"/>
  <c r="AD2" i="2"/>
  <c r="X3" i="2"/>
  <c r="X203" i="2" s="1"/>
  <c r="H11" i="1" s="1"/>
  <c r="AB3" i="2"/>
  <c r="AB203" i="2" s="1"/>
  <c r="L11" i="1" s="1"/>
  <c r="V4" i="2"/>
  <c r="Z4" i="2"/>
  <c r="AD4" i="2"/>
  <c r="X5" i="2"/>
  <c r="AB5" i="2"/>
  <c r="U6" i="2"/>
  <c r="Y6" i="2"/>
  <c r="AC6" i="2"/>
  <c r="U7" i="2"/>
  <c r="Y7" i="2"/>
  <c r="AC7" i="2"/>
  <c r="U8" i="2"/>
  <c r="Y8" i="2"/>
  <c r="AC8" i="2"/>
  <c r="U9" i="2"/>
  <c r="Y9" i="2"/>
  <c r="AC9" i="2"/>
  <c r="U10" i="2"/>
  <c r="Y10" i="2"/>
  <c r="AC10" i="2"/>
  <c r="U11" i="2"/>
  <c r="Y11" i="2"/>
  <c r="AC11" i="2"/>
  <c r="X12" i="2"/>
  <c r="AB12" i="2"/>
  <c r="E13" i="2"/>
  <c r="V13" i="2"/>
  <c r="Z13" i="2"/>
  <c r="AD13" i="2"/>
  <c r="F14" i="2"/>
  <c r="W14" i="2"/>
  <c r="AA14" i="2"/>
  <c r="X15" i="2"/>
  <c r="AB15" i="2"/>
  <c r="U16" i="2"/>
  <c r="Y16" i="2"/>
  <c r="AC16" i="2"/>
  <c r="V17" i="2"/>
  <c r="Z17" i="2"/>
  <c r="AD17" i="2"/>
  <c r="W18" i="2"/>
  <c r="AA18" i="2"/>
  <c r="X19" i="2"/>
  <c r="AB19" i="2"/>
  <c r="U20" i="2"/>
  <c r="Y20" i="2"/>
  <c r="AC20" i="2"/>
  <c r="V21" i="2"/>
  <c r="Z21" i="2"/>
  <c r="AD21" i="2"/>
  <c r="W22" i="2"/>
  <c r="AA22" i="2"/>
  <c r="X23" i="2"/>
  <c r="AB23" i="2"/>
  <c r="U24" i="2"/>
  <c r="Y24" i="2"/>
  <c r="AC24" i="2"/>
  <c r="V25" i="2"/>
  <c r="Z25" i="2"/>
  <c r="AD25" i="2"/>
  <c r="W26" i="2"/>
  <c r="AA26" i="2"/>
  <c r="X27" i="2"/>
  <c r="AB27" i="2"/>
  <c r="U28" i="2"/>
  <c r="Y28" i="2"/>
  <c r="AC28" i="2"/>
  <c r="V29" i="2"/>
  <c r="Z29" i="2"/>
  <c r="AD29" i="2"/>
  <c r="W30" i="2"/>
  <c r="AA30" i="2"/>
  <c r="X31" i="2"/>
  <c r="AB31" i="2"/>
  <c r="U32" i="2"/>
  <c r="Y32" i="2"/>
  <c r="AC32" i="2"/>
  <c r="V33" i="2"/>
  <c r="Z33" i="2"/>
  <c r="AD33" i="2"/>
  <c r="W34" i="2"/>
  <c r="AA34" i="2"/>
  <c r="X35" i="2"/>
  <c r="AB35" i="2"/>
  <c r="U36" i="2"/>
  <c r="Y36" i="2"/>
  <c r="AC36" i="2"/>
  <c r="V37" i="2"/>
  <c r="AA37" i="2"/>
  <c r="Y38" i="2"/>
  <c r="Z39" i="2"/>
  <c r="AA40" i="2"/>
  <c r="AB41" i="2"/>
  <c r="AC42" i="2"/>
  <c r="AD43" i="2"/>
  <c r="U50" i="2"/>
  <c r="V51" i="2"/>
  <c r="W52" i="2"/>
  <c r="X53" i="2"/>
  <c r="Y54" i="2"/>
  <c r="Z55" i="2"/>
  <c r="AA56" i="2"/>
  <c r="AB57" i="2"/>
  <c r="AC58" i="2"/>
  <c r="AD59" i="2"/>
  <c r="U66" i="2"/>
  <c r="V67" i="2"/>
  <c r="W68" i="2"/>
  <c r="X69" i="2"/>
  <c r="Y70" i="2"/>
  <c r="Z71" i="2"/>
  <c r="W79" i="2"/>
  <c r="AA83" i="2"/>
  <c r="X96" i="2"/>
  <c r="AB100" i="2"/>
  <c r="V119" i="2"/>
  <c r="X125" i="2"/>
  <c r="Y142" i="2"/>
  <c r="W2" i="2"/>
  <c r="AA2" i="2"/>
  <c r="E3" i="2"/>
  <c r="U3" i="2"/>
  <c r="Y3" i="2"/>
  <c r="AC3" i="2"/>
  <c r="W4" i="2"/>
  <c r="AA4" i="2"/>
  <c r="U5" i="2"/>
  <c r="Y5" i="2"/>
  <c r="AC5" i="2"/>
  <c r="V6" i="2"/>
  <c r="Z6" i="2"/>
  <c r="AD6" i="2"/>
  <c r="V7" i="2"/>
  <c r="Z7" i="2"/>
  <c r="AD7" i="2"/>
  <c r="V8" i="2"/>
  <c r="Z8" i="2"/>
  <c r="AD8" i="2"/>
  <c r="V9" i="2"/>
  <c r="Z9" i="2"/>
  <c r="AD9" i="2"/>
  <c r="V10" i="2"/>
  <c r="Z10" i="2"/>
  <c r="AD10" i="2"/>
  <c r="V11" i="2"/>
  <c r="Z11" i="2"/>
  <c r="AD11" i="2"/>
  <c r="U12" i="2"/>
  <c r="Y12" i="2"/>
  <c r="AC12" i="2"/>
  <c r="W13" i="2"/>
  <c r="AA13" i="2"/>
  <c r="X14" i="2"/>
  <c r="AB14" i="2"/>
  <c r="U15" i="2"/>
  <c r="Y15" i="2"/>
  <c r="AC15" i="2"/>
  <c r="V16" i="2"/>
  <c r="Z16" i="2"/>
  <c r="AD16" i="2"/>
  <c r="W17" i="2"/>
  <c r="AA17" i="2"/>
  <c r="X18" i="2"/>
  <c r="AB18" i="2"/>
  <c r="U19" i="2"/>
  <c r="Y19" i="2"/>
  <c r="AC19" i="2"/>
  <c r="V20" i="2"/>
  <c r="Z20" i="2"/>
  <c r="AD20" i="2"/>
  <c r="W21" i="2"/>
  <c r="AA21" i="2"/>
  <c r="X22" i="2"/>
  <c r="AB22" i="2"/>
  <c r="U23" i="2"/>
  <c r="Y23" i="2"/>
  <c r="AC23" i="2"/>
  <c r="V24" i="2"/>
  <c r="Z24" i="2"/>
  <c r="AD24" i="2"/>
  <c r="W25" i="2"/>
  <c r="AA25" i="2"/>
  <c r="X26" i="2"/>
  <c r="AB26" i="2"/>
  <c r="U27" i="2"/>
  <c r="Y27" i="2"/>
  <c r="AC27" i="2"/>
  <c r="V28" i="2"/>
  <c r="Z28" i="2"/>
  <c r="AD28" i="2"/>
  <c r="W29" i="2"/>
  <c r="AA29" i="2"/>
  <c r="X30" i="2"/>
  <c r="AB30" i="2"/>
  <c r="U31" i="2"/>
  <c r="Y31" i="2"/>
  <c r="AC31" i="2"/>
  <c r="V32" i="2"/>
  <c r="Z32" i="2"/>
  <c r="AD32" i="2"/>
  <c r="W33" i="2"/>
  <c r="AA33" i="2"/>
  <c r="X34" i="2"/>
  <c r="AB34" i="2"/>
  <c r="U35" i="2"/>
  <c r="Y35" i="2"/>
  <c r="AC35" i="2"/>
  <c r="V36" i="2"/>
  <c r="Z36" i="2"/>
  <c r="AD36" i="2"/>
  <c r="W37" i="2"/>
  <c r="AB37" i="2"/>
  <c r="AC38" i="2"/>
  <c r="AD39" i="2"/>
  <c r="U46" i="2"/>
  <c r="V47" i="2"/>
  <c r="W48" i="2"/>
  <c r="X49" i="2"/>
  <c r="Y50" i="2"/>
  <c r="Z51" i="2"/>
  <c r="AA52" i="2"/>
  <c r="AB53" i="2"/>
  <c r="AC54" i="2"/>
  <c r="AD55" i="2"/>
  <c r="U62" i="2"/>
  <c r="V63" i="2"/>
  <c r="W64" i="2"/>
  <c r="X65" i="2"/>
  <c r="Y66" i="2"/>
  <c r="Z67" i="2"/>
  <c r="AA68" i="2"/>
  <c r="AB69" i="2"/>
  <c r="AC70" i="2"/>
  <c r="X80" i="2"/>
  <c r="AB84" i="2"/>
  <c r="U93" i="2"/>
  <c r="Y97" i="2"/>
  <c r="AC101" i="2"/>
  <c r="V106" i="2"/>
  <c r="AB129" i="2"/>
  <c r="F16" i="2" l="1"/>
  <c r="D17" i="2"/>
  <c r="AA203" i="2"/>
  <c r="K11" i="1" s="1"/>
  <c r="V203" i="2"/>
  <c r="F11" i="1" s="1"/>
  <c r="N5" i="2"/>
  <c r="J7" i="1" s="1"/>
  <c r="U203" i="2"/>
  <c r="E11" i="1" s="1"/>
  <c r="E5" i="2"/>
  <c r="E4" i="2"/>
  <c r="Z203" i="2"/>
  <c r="J11" i="1" s="1"/>
  <c r="Y203" i="2"/>
  <c r="I11" i="1" s="1"/>
  <c r="W203" i="2"/>
  <c r="G11" i="1" s="1"/>
  <c r="J5" i="2"/>
  <c r="F7" i="1" s="1"/>
  <c r="E12" i="2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AD203" i="2"/>
  <c r="N11" i="1" s="1"/>
  <c r="AC203" i="2"/>
  <c r="M11" i="1" s="1"/>
  <c r="R5" i="2"/>
  <c r="N7" i="1" s="1"/>
  <c r="F17" i="2" l="1"/>
  <c r="D18" i="2"/>
  <c r="D19" i="2" l="1"/>
  <c r="F18" i="2"/>
  <c r="D20" i="2" l="1"/>
  <c r="F19" i="2"/>
  <c r="D21" i="2" l="1"/>
  <c r="F20" i="2"/>
  <c r="F21" i="2" l="1"/>
  <c r="D22" i="2"/>
  <c r="D23" i="2" l="1"/>
  <c r="F22" i="2"/>
  <c r="D24" i="2" l="1"/>
  <c r="F23" i="2"/>
  <c r="F24" i="2" l="1"/>
  <c r="D25" i="2"/>
  <c r="F25" i="2" l="1"/>
  <c r="D26" i="2"/>
  <c r="D27" i="2" l="1"/>
  <c r="F26" i="2"/>
  <c r="D28" i="2" l="1"/>
  <c r="F27" i="2"/>
  <c r="F28" i="2" l="1"/>
  <c r="D29" i="2"/>
  <c r="F29" i="2" l="1"/>
  <c r="D30" i="2"/>
  <c r="D31" i="2" l="1"/>
  <c r="F30" i="2"/>
  <c r="D32" i="2" l="1"/>
  <c r="F31" i="2"/>
  <c r="F32" i="2" l="1"/>
  <c r="D33" i="2"/>
  <c r="F33" i="2" l="1"/>
  <c r="D34" i="2"/>
  <c r="D35" i="2" l="1"/>
  <c r="F34" i="2"/>
  <c r="D36" i="2" l="1"/>
  <c r="F35" i="2"/>
  <c r="F36" i="2" l="1"/>
  <c r="D37" i="2"/>
  <c r="F37" i="2" l="1"/>
  <c r="D38" i="2"/>
  <c r="D39" i="2" l="1"/>
  <c r="F38" i="2"/>
  <c r="D40" i="2" l="1"/>
  <c r="F39" i="2"/>
  <c r="D41" i="2" l="1"/>
  <c r="F40" i="2"/>
  <c r="F41" i="2" l="1"/>
  <c r="D42" i="2"/>
  <c r="D43" i="2" l="1"/>
  <c r="F42" i="2"/>
  <c r="D44" i="2" l="1"/>
  <c r="F43" i="2"/>
  <c r="D45" i="2" l="1"/>
  <c r="F44" i="2"/>
  <c r="F45" i="2" l="1"/>
  <c r="D46" i="2"/>
  <c r="D47" i="2" l="1"/>
  <c r="F46" i="2"/>
  <c r="D48" i="2" l="1"/>
  <c r="F47" i="2"/>
  <c r="D49" i="2" l="1"/>
  <c r="F48" i="2"/>
  <c r="F49" i="2" l="1"/>
  <c r="D50" i="2"/>
  <c r="D51" i="2" l="1"/>
  <c r="F50" i="2"/>
  <c r="D52" i="2" l="1"/>
  <c r="F51" i="2"/>
  <c r="D53" i="2" l="1"/>
  <c r="F52" i="2"/>
  <c r="F53" i="2" l="1"/>
  <c r="D54" i="2"/>
  <c r="D55" i="2" l="1"/>
  <c r="F54" i="2"/>
  <c r="D56" i="2" l="1"/>
  <c r="F55" i="2"/>
  <c r="D57" i="2" l="1"/>
  <c r="F56" i="2"/>
  <c r="F57" i="2" l="1"/>
  <c r="D58" i="2"/>
  <c r="D59" i="2" l="1"/>
  <c r="F58" i="2"/>
  <c r="D60" i="2" l="1"/>
  <c r="F59" i="2"/>
  <c r="D61" i="2" l="1"/>
  <c r="F60" i="2"/>
  <c r="F61" i="2" l="1"/>
  <c r="D62" i="2"/>
  <c r="D63" i="2" l="1"/>
  <c r="F62" i="2"/>
  <c r="D64" i="2" l="1"/>
  <c r="F63" i="2"/>
  <c r="D65" i="2" l="1"/>
  <c r="F64" i="2"/>
  <c r="F65" i="2" l="1"/>
  <c r="D66" i="2"/>
  <c r="D67" i="2" l="1"/>
  <c r="F66" i="2"/>
  <c r="D68" i="2" l="1"/>
  <c r="F67" i="2"/>
  <c r="D69" i="2" l="1"/>
  <c r="F68" i="2"/>
  <c r="F69" i="2" l="1"/>
  <c r="D70" i="2"/>
  <c r="D71" i="2" l="1"/>
  <c r="F70" i="2"/>
  <c r="D72" i="2" l="1"/>
  <c r="F71" i="2"/>
  <c r="F72" i="2" l="1"/>
  <c r="D73" i="2"/>
  <c r="D74" i="2" l="1"/>
  <c r="F73" i="2"/>
  <c r="D75" i="2" l="1"/>
  <c r="F74" i="2"/>
  <c r="D76" i="2" l="1"/>
  <c r="F75" i="2"/>
  <c r="F76" i="2" l="1"/>
  <c r="D77" i="2"/>
  <c r="D78" i="2" l="1"/>
  <c r="F77" i="2"/>
  <c r="D79" i="2" l="1"/>
  <c r="F78" i="2"/>
  <c r="D80" i="2" l="1"/>
  <c r="F79" i="2"/>
  <c r="F80" i="2" l="1"/>
  <c r="D81" i="2"/>
  <c r="D82" i="2" l="1"/>
  <c r="F81" i="2"/>
  <c r="D83" i="2" l="1"/>
  <c r="F82" i="2"/>
  <c r="D84" i="2" l="1"/>
  <c r="F83" i="2"/>
  <c r="F84" i="2" l="1"/>
  <c r="D85" i="2"/>
  <c r="D86" i="2" l="1"/>
  <c r="F85" i="2"/>
  <c r="D87" i="2" l="1"/>
  <c r="F86" i="2"/>
  <c r="D88" i="2" l="1"/>
  <c r="F87" i="2"/>
  <c r="F88" i="2" l="1"/>
  <c r="D89" i="2"/>
  <c r="D90" i="2" l="1"/>
  <c r="F89" i="2"/>
  <c r="D91" i="2" l="1"/>
  <c r="F90" i="2"/>
  <c r="D92" i="2" l="1"/>
  <c r="F91" i="2"/>
  <c r="F92" i="2" l="1"/>
  <c r="D93" i="2"/>
  <c r="D94" i="2" l="1"/>
  <c r="F93" i="2"/>
  <c r="D95" i="2" l="1"/>
  <c r="F94" i="2"/>
  <c r="D96" i="2" l="1"/>
  <c r="F95" i="2"/>
  <c r="F96" i="2" l="1"/>
  <c r="D97" i="2"/>
  <c r="D98" i="2" l="1"/>
  <c r="F97" i="2"/>
  <c r="D99" i="2" l="1"/>
  <c r="F98" i="2"/>
  <c r="D100" i="2" l="1"/>
  <c r="F99" i="2"/>
  <c r="F100" i="2" l="1"/>
  <c r="D101" i="2"/>
  <c r="D102" i="2" l="1"/>
  <c r="F101" i="2"/>
  <c r="D103" i="2" l="1"/>
  <c r="F102" i="2"/>
  <c r="D104" i="2" l="1"/>
  <c r="F103" i="2"/>
  <c r="F104" i="2" l="1"/>
  <c r="D105" i="2"/>
  <c r="D106" i="2" l="1"/>
  <c r="F105" i="2"/>
  <c r="D107" i="2" l="1"/>
  <c r="F106" i="2"/>
  <c r="D108" i="2" l="1"/>
  <c r="F107" i="2"/>
  <c r="F108" i="2" l="1"/>
  <c r="D109" i="2"/>
  <c r="D110" i="2" l="1"/>
  <c r="F109" i="2"/>
  <c r="D111" i="2" l="1"/>
  <c r="F110" i="2"/>
  <c r="D112" i="2" l="1"/>
  <c r="F111" i="2"/>
  <c r="F112" i="2" l="1"/>
  <c r="D113" i="2"/>
  <c r="D114" i="2" l="1"/>
  <c r="F113" i="2"/>
  <c r="D115" i="2" l="1"/>
  <c r="F114" i="2"/>
  <c r="D116" i="2" l="1"/>
  <c r="F115" i="2"/>
  <c r="D117" i="2" l="1"/>
  <c r="F116" i="2"/>
  <c r="D118" i="2" l="1"/>
  <c r="F117" i="2"/>
  <c r="D119" i="2" l="1"/>
  <c r="F118" i="2"/>
  <c r="D120" i="2" l="1"/>
  <c r="F119" i="2"/>
  <c r="D121" i="2" l="1"/>
  <c r="F120" i="2"/>
  <c r="F121" i="2" l="1"/>
  <c r="D122" i="2"/>
  <c r="D123" i="2" l="1"/>
  <c r="F122" i="2"/>
  <c r="D124" i="2" l="1"/>
  <c r="F123" i="2"/>
  <c r="D125" i="2" l="1"/>
  <c r="F124" i="2"/>
  <c r="F125" i="2" l="1"/>
  <c r="D126" i="2"/>
  <c r="D127" i="2" l="1"/>
  <c r="F126" i="2"/>
  <c r="D128" i="2" l="1"/>
  <c r="F127" i="2"/>
  <c r="D129" i="2" l="1"/>
  <c r="F128" i="2"/>
  <c r="F129" i="2" l="1"/>
  <c r="D130" i="2"/>
  <c r="D131" i="2" l="1"/>
  <c r="F130" i="2"/>
  <c r="D132" i="2" l="1"/>
  <c r="F131" i="2"/>
  <c r="D133" i="2" l="1"/>
  <c r="F132" i="2"/>
  <c r="F133" i="2" l="1"/>
  <c r="D134" i="2"/>
  <c r="D135" i="2" l="1"/>
  <c r="F134" i="2"/>
  <c r="D136" i="2" l="1"/>
  <c r="F135" i="2"/>
  <c r="D137" i="2" l="1"/>
  <c r="F136" i="2"/>
  <c r="F137" i="2" l="1"/>
  <c r="D138" i="2"/>
  <c r="D139" i="2" l="1"/>
  <c r="F138" i="2"/>
  <c r="D140" i="2" l="1"/>
  <c r="F139" i="2"/>
  <c r="D141" i="2" l="1"/>
  <c r="F140" i="2"/>
  <c r="F141" i="2" l="1"/>
  <c r="D142" i="2"/>
  <c r="D143" i="2" l="1"/>
  <c r="F142" i="2"/>
  <c r="D144" i="2" l="1"/>
  <c r="F143" i="2"/>
  <c r="D145" i="2" l="1"/>
  <c r="F144" i="2"/>
  <c r="D146" i="2" l="1"/>
  <c r="F145" i="2"/>
  <c r="F146" i="2" l="1"/>
  <c r="D147" i="2"/>
  <c r="D148" i="2" l="1"/>
  <c r="F147" i="2"/>
  <c r="D149" i="2" l="1"/>
  <c r="F148" i="2"/>
  <c r="D150" i="2" l="1"/>
  <c r="F149" i="2"/>
  <c r="F150" i="2" l="1"/>
  <c r="D151" i="2"/>
  <c r="D152" i="2" l="1"/>
  <c r="F151" i="2"/>
  <c r="D153" i="2" l="1"/>
  <c r="F152" i="2"/>
  <c r="D154" i="2" l="1"/>
  <c r="F153" i="2"/>
  <c r="F154" i="2" l="1"/>
  <c r="D155" i="2"/>
  <c r="D156" i="2" l="1"/>
  <c r="F155" i="2"/>
  <c r="D157" i="2" l="1"/>
  <c r="F156" i="2"/>
  <c r="D158" i="2" l="1"/>
  <c r="F157" i="2"/>
  <c r="F158" i="2" l="1"/>
  <c r="D159" i="2"/>
  <c r="F159" i="2" l="1"/>
  <c r="D160" i="2"/>
  <c r="F160" i="2" l="1"/>
  <c r="D161" i="2"/>
  <c r="D162" i="2" l="1"/>
  <c r="F161" i="2"/>
  <c r="D163" i="2" l="1"/>
  <c r="F162" i="2"/>
  <c r="D164" i="2" l="1"/>
  <c r="F163" i="2"/>
  <c r="F164" i="2" l="1"/>
  <c r="D165" i="2"/>
  <c r="D166" i="2" l="1"/>
  <c r="F165" i="2"/>
  <c r="D167" i="2" l="1"/>
  <c r="F166" i="2"/>
  <c r="D168" i="2" l="1"/>
  <c r="F167" i="2"/>
  <c r="F168" i="2" l="1"/>
  <c r="D169" i="2"/>
  <c r="D170" i="2" l="1"/>
  <c r="F169" i="2"/>
  <c r="D171" i="2" l="1"/>
  <c r="F170" i="2"/>
  <c r="D172" i="2" l="1"/>
  <c r="F171" i="2"/>
  <c r="F172" i="2" l="1"/>
  <c r="D173" i="2"/>
  <c r="D174" i="2" l="1"/>
  <c r="F173" i="2"/>
  <c r="F174" i="2" l="1"/>
  <c r="D175" i="2"/>
  <c r="D176" i="2" l="1"/>
  <c r="F175" i="2"/>
  <c r="F176" i="2" l="1"/>
  <c r="D177" i="2"/>
  <c r="F177" i="2" l="1"/>
  <c r="D178" i="2"/>
  <c r="F178" i="2" l="1"/>
  <c r="D179" i="2"/>
  <c r="D180" i="2" l="1"/>
  <c r="F179" i="2"/>
  <c r="D181" i="2" l="1"/>
  <c r="F180" i="2"/>
  <c r="F181" i="2" l="1"/>
  <c r="D182" i="2"/>
  <c r="F182" i="2" l="1"/>
  <c r="D183" i="2"/>
  <c r="D184" i="2" l="1"/>
  <c r="F183" i="2"/>
  <c r="F184" i="2" l="1"/>
  <c r="D185" i="2"/>
  <c r="D186" i="2" l="1"/>
  <c r="F185" i="2"/>
  <c r="F186" i="2" l="1"/>
  <c r="D187" i="2"/>
  <c r="D188" i="2" l="1"/>
  <c r="F187" i="2"/>
  <c r="F188" i="2" l="1"/>
  <c r="D189" i="2"/>
  <c r="D190" i="2" l="1"/>
  <c r="F189" i="2"/>
  <c r="D191" i="2" l="1"/>
  <c r="F190" i="2"/>
  <c r="D192" i="2" l="1"/>
  <c r="F191" i="2"/>
  <c r="F192" i="2" l="1"/>
  <c r="D193" i="2"/>
  <c r="F193" i="2" l="1"/>
  <c r="D194" i="2"/>
  <c r="D195" i="2" l="1"/>
  <c r="F194" i="2"/>
  <c r="D196" i="2" l="1"/>
  <c r="F195" i="2"/>
  <c r="F196" i="2" l="1"/>
  <c r="D197" i="2"/>
  <c r="F197" i="2" l="1"/>
  <c r="D198" i="2"/>
  <c r="D199" i="2" l="1"/>
  <c r="F198" i="2"/>
  <c r="D200" i="2" l="1"/>
  <c r="F199" i="2"/>
  <c r="F200" i="2" l="1"/>
  <c r="D201" i="2"/>
  <c r="F201" i="2" l="1"/>
  <c r="D202" i="2"/>
  <c r="D203" i="2" l="1"/>
  <c r="F202" i="2"/>
  <c r="D204" i="2" l="1"/>
  <c r="F203" i="2"/>
  <c r="D205" i="2" l="1"/>
  <c r="F204" i="2"/>
  <c r="D206" i="2" l="1"/>
  <c r="F205" i="2"/>
  <c r="F206" i="2" l="1"/>
  <c r="D207" i="2"/>
  <c r="D208" i="2" l="1"/>
  <c r="F207" i="2"/>
  <c r="D209" i="2" l="1"/>
  <c r="F208" i="2"/>
  <c r="D210" i="2" l="1"/>
  <c r="F209" i="2"/>
  <c r="F210" i="2" l="1"/>
  <c r="D211" i="2"/>
  <c r="D212" i="2" l="1"/>
  <c r="F211" i="2"/>
  <c r="D213" i="2" l="1"/>
  <c r="F213" i="2" s="1"/>
  <c r="F212" i="2"/>
</calcChain>
</file>

<file path=xl/sharedStrings.xml><?xml version="1.0" encoding="utf-8"?>
<sst xmlns="http://schemas.openxmlformats.org/spreadsheetml/2006/main" count="33" uniqueCount="33">
  <si>
    <t>DONNEES</t>
  </si>
  <si>
    <t>Savoir situer sa sortie</t>
  </si>
  <si>
    <t>Données et résultats / sorties</t>
  </si>
  <si>
    <t xml:space="preserve">sorties </t>
  </si>
  <si>
    <t>NOM</t>
  </si>
  <si>
    <t>Durée ( en min)</t>
  </si>
  <si>
    <t>Prénom</t>
  </si>
  <si>
    <t>Distance (en km)</t>
  </si>
  <si>
    <t>Sexe</t>
  </si>
  <si>
    <t>Vitesse en (km/h)</t>
  </si>
  <si>
    <t>AGE</t>
  </si>
  <si>
    <t>FC moyenne (en bpm)</t>
  </si>
  <si>
    <r>
      <rPr>
        <sz val="12"/>
        <rFont val="Arial"/>
        <family val="2"/>
        <charset val="1"/>
      </rPr>
      <t xml:space="preserve">FC repos
</t>
    </r>
    <r>
      <rPr>
        <sz val="8"/>
        <rFont val="Arial"/>
        <family val="2"/>
        <charset val="1"/>
      </rPr>
      <t>(si tu sais)</t>
    </r>
  </si>
  <si>
    <t>Intensité ( % bpm)</t>
  </si>
  <si>
    <t>INTENSITE (en%) / BPM</t>
  </si>
  <si>
    <r>
      <rPr>
        <b/>
        <u/>
        <sz val="10"/>
        <rFont val="Arial"/>
        <family val="2"/>
        <charset val="1"/>
      </rPr>
      <t xml:space="preserve">Commentaire(s) :
</t>
    </r>
    <r>
      <rPr>
        <sz val="10"/>
        <rFont val="Arial"/>
        <family val="2"/>
        <charset val="1"/>
      </rPr>
      <t>En ce ce qui concerne le fitness, Le premier est facile, le 2eme un peu plus complexe, le 3</t>
    </r>
    <r>
      <rPr>
        <vertAlign val="superscript"/>
        <sz val="10"/>
        <rFont val="Arial"/>
        <family val="2"/>
        <charset val="1"/>
      </rPr>
      <t>e</t>
    </r>
    <r>
      <rPr>
        <sz val="10"/>
        <rFont val="Arial"/>
        <family val="2"/>
        <charset val="1"/>
      </rPr>
      <t xml:space="preserve"> si on a la possibilité de travailler avec du matériel.  Le travail doit être agoniste et antagoniste. </t>
    </r>
  </si>
  <si>
    <t>Exercices
1. 2 X 15
2. 2 X 20 le côté
3. 2 X 30 secondes</t>
  </si>
  <si>
    <t xml:space="preserve">INTENSITE ( en%) / TEMPS (en minutes) </t>
  </si>
  <si>
    <t>Exercices
1. 2X 15
2. 2 X 20 le côté
3. 4 X 15 cadence élevée</t>
  </si>
  <si>
    <r>
      <rPr>
        <sz val="6"/>
        <rFont val="Arial"/>
        <family val="2"/>
        <charset val="1"/>
      </rPr>
      <t xml:space="preserve">
</t>
    </r>
    <r>
      <rPr>
        <sz val="10"/>
        <rFont val="Arial"/>
        <family val="2"/>
        <charset val="1"/>
      </rPr>
      <t xml:space="preserve">Exercices
1. 2 X 20 secondes
2. 2X 15 sec. (le côté)
3. 2X 20 + 2 X 20 sec enchaîné)
</t>
    </r>
  </si>
  <si>
    <t>Ce sont des données indicatives</t>
  </si>
  <si>
    <t>Menus</t>
  </si>
  <si>
    <t>Calculs</t>
  </si>
  <si>
    <t>test condition / sortie</t>
  </si>
  <si>
    <t>FEMININ</t>
  </si>
  <si>
    <t>FC max</t>
  </si>
  <si>
    <t>Intensite vs FC</t>
  </si>
  <si>
    <t>MASCULIN</t>
  </si>
  <si>
    <t>FRC rés</t>
  </si>
  <si>
    <t>4 à 12 min</t>
  </si>
  <si>
    <t>Durée</t>
  </si>
  <si>
    <t>10 à 40 min</t>
  </si>
  <si>
    <t>30 à 60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</si>
</sst>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\ %"/>
  </numFmts>
  <fonts count="13" x14ac:knownFonts="1">
    <font>
      <sz val="10"/>
      <name val="Arial"/>
      <family val="2"/>
      <charset val="1"/>
    </font>
    <font>
      <b/>
      <u/>
      <sz val="14"/>
      <name val="Arial"/>
      <family val="2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b/>
      <sz val="12"/>
      <color rgb="FF000000"/>
      <name val="Arial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b/>
      <u/>
      <sz val="14"/>
      <color rgb="FF000000"/>
      <name val="Arial"/>
      <family val="2"/>
      <charset val="1"/>
    </font>
    <font>
      <b/>
      <u/>
      <sz val="10"/>
      <name val="Arial"/>
      <family val="2"/>
      <charset val="1"/>
    </font>
    <font>
      <vertAlign val="superscript"/>
      <sz val="1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6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DDDDDD"/>
        <bgColor rgb="FFCCFFCC"/>
      </patternFill>
    </fill>
    <fill>
      <patternFill patternType="solid">
        <fgColor rgb="FFFF0000"/>
        <bgColor rgb="FF993300"/>
      </patternFill>
    </fill>
    <fill>
      <patternFill patternType="solid">
        <fgColor rgb="FF00A933"/>
        <bgColor rgb="FF008000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0" fontId="0" fillId="0" borderId="3" xfId="0" applyFont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>
      <alignment horizontal="center" vertical="center"/>
    </xf>
    <xf numFmtId="0" fontId="0" fillId="0" borderId="3" xfId="0" applyFont="1" applyBorder="1" applyAlignment="1" applyProtection="1">
      <alignment horizontal="center" vertical="center"/>
      <protection locked="0"/>
    </xf>
    <xf numFmtId="165" fontId="0" fillId="0" borderId="0" xfId="0" applyNumberFormat="1"/>
    <xf numFmtId="1" fontId="0" fillId="0" borderId="0" xfId="0" applyNumberFormat="1"/>
    <xf numFmtId="2" fontId="0" fillId="3" borderId="0" xfId="0" applyNumberFormat="1" applyFill="1"/>
    <xf numFmtId="1" fontId="0" fillId="3" borderId="0" xfId="0" applyNumberFormat="1" applyFill="1"/>
    <xf numFmtId="0" fontId="0" fillId="0" borderId="0" xfId="0"/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left" vertical="center" wrapText="1"/>
      <protection locked="0"/>
    </xf>
    <xf numFmtId="0" fontId="0" fillId="0" borderId="3" xfId="0" applyFont="1" applyBorder="1" applyAlignment="1" applyProtection="1">
      <alignment horizontal="center" vertical="center" wrapText="1"/>
      <protection locked="0"/>
    </xf>
    <xf numFmtId="0" fontId="0" fillId="0" borderId="3" xfId="0" applyFon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 wrapText="1"/>
    </xf>
    <xf numFmtId="0" fontId="12" fillId="0" borderId="3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textRotation="90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 applyProtection="1">
      <alignment horizontal="left" wrapText="1"/>
      <protection locked="0"/>
    </xf>
    <xf numFmtId="0" fontId="0" fillId="0" borderId="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A9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gif"/><Relationship Id="rId18" Type="http://schemas.openxmlformats.org/officeDocument/2006/relationships/hyperlink" Target="https://www.publicdomainpictures.net/view-image.php?image=130306&amp;picture=arm-muscle-flex" TargetMode="External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hyperlink" Target="https://pixabay.com/de/six-pack-abs-fitnessraum-muskeln-2695138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0.pn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gif"/><Relationship Id="rId22" Type="http://schemas.openxmlformats.org/officeDocument/2006/relationships/hyperlink" Target="https://commons.wikimedia.org/wiki/File:Squats-2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8280</xdr:colOff>
      <xdr:row>22</xdr:row>
      <xdr:rowOff>60840</xdr:rowOff>
    </xdr:from>
    <xdr:to>
      <xdr:col>3</xdr:col>
      <xdr:colOff>1241280</xdr:colOff>
      <xdr:row>24</xdr:row>
      <xdr:rowOff>234720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39480" y="4708800"/>
          <a:ext cx="1233000" cy="5360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68760</xdr:colOff>
      <xdr:row>22</xdr:row>
      <xdr:rowOff>119520</xdr:rowOff>
    </xdr:from>
    <xdr:to>
      <xdr:col>5</xdr:col>
      <xdr:colOff>171720</xdr:colOff>
      <xdr:row>24</xdr:row>
      <xdr:rowOff>153720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93440" y="4767480"/>
          <a:ext cx="597240" cy="396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198000</xdr:colOff>
      <xdr:row>22</xdr:row>
      <xdr:rowOff>146160</xdr:rowOff>
    </xdr:from>
    <xdr:to>
      <xdr:col>6</xdr:col>
      <xdr:colOff>356760</xdr:colOff>
      <xdr:row>24</xdr:row>
      <xdr:rowOff>195840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5016960" y="4794120"/>
          <a:ext cx="592920" cy="4118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115920</xdr:colOff>
      <xdr:row>19</xdr:row>
      <xdr:rowOff>21600</xdr:rowOff>
    </xdr:from>
    <xdr:to>
      <xdr:col>8</xdr:col>
      <xdr:colOff>60480</xdr:colOff>
      <xdr:row>20</xdr:row>
      <xdr:rowOff>254520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803560" y="3929760"/>
          <a:ext cx="378720" cy="522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367920</xdr:colOff>
      <xdr:row>19</xdr:row>
      <xdr:rowOff>720</xdr:rowOff>
    </xdr:from>
    <xdr:to>
      <xdr:col>9</xdr:col>
      <xdr:colOff>369000</xdr:colOff>
      <xdr:row>20</xdr:row>
      <xdr:rowOff>235800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489720" y="3908880"/>
          <a:ext cx="435600" cy="524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215640</xdr:colOff>
      <xdr:row>19</xdr:row>
      <xdr:rowOff>50400</xdr:rowOff>
    </xdr:from>
    <xdr:to>
      <xdr:col>6</xdr:col>
      <xdr:colOff>209160</xdr:colOff>
      <xdr:row>20</xdr:row>
      <xdr:rowOff>266760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540320" y="3958560"/>
          <a:ext cx="921960" cy="505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98640</xdr:colOff>
      <xdr:row>19</xdr:row>
      <xdr:rowOff>91440</xdr:rowOff>
    </xdr:from>
    <xdr:to>
      <xdr:col>3</xdr:col>
      <xdr:colOff>751320</xdr:colOff>
      <xdr:row>20</xdr:row>
      <xdr:rowOff>230760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3129840" y="3999600"/>
          <a:ext cx="652680" cy="428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812160</xdr:colOff>
      <xdr:row>19</xdr:row>
      <xdr:rowOff>48600</xdr:rowOff>
    </xdr:from>
    <xdr:to>
      <xdr:col>3</xdr:col>
      <xdr:colOff>1226520</xdr:colOff>
      <xdr:row>20</xdr:row>
      <xdr:rowOff>248040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3843360" y="3956760"/>
          <a:ext cx="414360" cy="488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49680</xdr:colOff>
      <xdr:row>15</xdr:row>
      <xdr:rowOff>48600</xdr:rowOff>
    </xdr:from>
    <xdr:to>
      <xdr:col>3</xdr:col>
      <xdr:colOff>455400</xdr:colOff>
      <xdr:row>17</xdr:row>
      <xdr:rowOff>234360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3080880" y="3125160"/>
          <a:ext cx="405720" cy="547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790560</xdr:colOff>
      <xdr:row>15</xdr:row>
      <xdr:rowOff>60480</xdr:rowOff>
    </xdr:from>
    <xdr:to>
      <xdr:col>3</xdr:col>
      <xdr:colOff>1075320</xdr:colOff>
      <xdr:row>17</xdr:row>
      <xdr:rowOff>268920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3821760" y="3137040"/>
          <a:ext cx="284760" cy="570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87480</xdr:colOff>
      <xdr:row>15</xdr:row>
      <xdr:rowOff>72360</xdr:rowOff>
    </xdr:from>
    <xdr:to>
      <xdr:col>5</xdr:col>
      <xdr:colOff>101880</xdr:colOff>
      <xdr:row>17</xdr:row>
      <xdr:rowOff>271800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412160" y="3148920"/>
          <a:ext cx="508680" cy="561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201960</xdr:colOff>
      <xdr:row>15</xdr:row>
      <xdr:rowOff>84600</xdr:rowOff>
    </xdr:from>
    <xdr:to>
      <xdr:col>6</xdr:col>
      <xdr:colOff>214200</xdr:colOff>
      <xdr:row>17</xdr:row>
      <xdr:rowOff>275400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5020920" y="3161160"/>
          <a:ext cx="446400" cy="552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213120</xdr:colOff>
      <xdr:row>15</xdr:row>
      <xdr:rowOff>30240</xdr:rowOff>
    </xdr:from>
    <xdr:to>
      <xdr:col>9</xdr:col>
      <xdr:colOff>360720</xdr:colOff>
      <xdr:row>17</xdr:row>
      <xdr:rowOff>179280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6334920" y="3106800"/>
          <a:ext cx="582120" cy="5108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159120</xdr:colOff>
      <xdr:row>15</xdr:row>
      <xdr:rowOff>20880</xdr:rowOff>
    </xdr:from>
    <xdr:to>
      <xdr:col>8</xdr:col>
      <xdr:colOff>82440</xdr:colOff>
      <xdr:row>17</xdr:row>
      <xdr:rowOff>222480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5846760" y="3097440"/>
          <a:ext cx="357480" cy="563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88560</xdr:colOff>
      <xdr:row>22</xdr:row>
      <xdr:rowOff>41760</xdr:rowOff>
    </xdr:from>
    <xdr:to>
      <xdr:col>8</xdr:col>
      <xdr:colOff>109800</xdr:colOff>
      <xdr:row>24</xdr:row>
      <xdr:rowOff>214560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5776200" y="4689720"/>
          <a:ext cx="455400" cy="534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249840</xdr:colOff>
      <xdr:row>22</xdr:row>
      <xdr:rowOff>145440</xdr:rowOff>
    </xdr:from>
    <xdr:to>
      <xdr:col>9</xdr:col>
      <xdr:colOff>390960</xdr:colOff>
      <xdr:row>24</xdr:row>
      <xdr:rowOff>220680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6371640" y="4793400"/>
          <a:ext cx="575640" cy="437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91440</xdr:colOff>
      <xdr:row>19</xdr:row>
      <xdr:rowOff>182880</xdr:rowOff>
    </xdr:from>
    <xdr:to>
      <xdr:col>2</xdr:col>
      <xdr:colOff>467360</xdr:colOff>
      <xdr:row>21</xdr:row>
      <xdr:rowOff>0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C040451E-5BBA-194E-9477-8159A4D49823}"/>
            </a:ext>
          </a:extLst>
        </xdr:cNvPr>
        <xdr:cNvGrpSpPr/>
      </xdr:nvGrpSpPr>
      <xdr:grpSpPr>
        <a:xfrm>
          <a:off x="2572512" y="4066032"/>
          <a:ext cx="368300" cy="402336"/>
          <a:chOff x="0" y="0"/>
          <a:chExt cx="574484" cy="548987"/>
        </a:xfrm>
      </xdr:grpSpPr>
      <xdr:pic>
        <xdr:nvPicPr>
          <xdr:cNvPr id="19" name="Image 18">
            <a:extLst>
              <a:ext uri="{FF2B5EF4-FFF2-40B4-BE49-F238E27FC236}">
                <a16:creationId xmlns:a16="http://schemas.microsoft.com/office/drawing/2014/main" id="{EBE206D2-9169-DA4A-9C2A-AC1EB4BD5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18"/>
              </a:ext>
            </a:extLst>
          </a:blip>
          <a:srcRect r="12176"/>
          <a:stretch/>
        </xdr:blipFill>
        <xdr:spPr bwMode="auto">
          <a:xfrm>
            <a:off x="32905" y="30826"/>
            <a:ext cx="472440" cy="457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20" name="Ellipse 19">
            <a:extLst>
              <a:ext uri="{FF2B5EF4-FFF2-40B4-BE49-F238E27FC236}">
                <a16:creationId xmlns:a16="http://schemas.microsoft.com/office/drawing/2014/main" id="{E6B687B3-B7F3-0E41-BADB-E5DE11BDB584}"/>
              </a:ext>
            </a:extLst>
          </xdr:cNvPr>
          <xdr:cNvSpPr/>
        </xdr:nvSpPr>
        <xdr:spPr>
          <a:xfrm>
            <a:off x="0" y="0"/>
            <a:ext cx="574484" cy="548987"/>
          </a:xfrm>
          <a:prstGeom prst="ellipse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 editAs="oneCell">
    <xdr:from>
      <xdr:col>2</xdr:col>
      <xdr:colOff>30480</xdr:colOff>
      <xdr:row>22</xdr:row>
      <xdr:rowOff>132080</xdr:rowOff>
    </xdr:from>
    <xdr:to>
      <xdr:col>2</xdr:col>
      <xdr:colOff>487680</xdr:colOff>
      <xdr:row>24</xdr:row>
      <xdr:rowOff>250190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F705CFA-03FD-A74A-9893-1B9758BEAD04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0"/>
            </a:ext>
          </a:extLst>
        </a:blip>
        <a:srcRect l="11509" t="9921" r="10053" b="11640"/>
        <a:stretch/>
      </xdr:blipFill>
      <xdr:spPr bwMode="auto">
        <a:xfrm>
          <a:off x="2794000" y="4643120"/>
          <a:ext cx="457200" cy="463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40641</xdr:colOff>
      <xdr:row>15</xdr:row>
      <xdr:rowOff>254000</xdr:rowOff>
    </xdr:from>
    <xdr:to>
      <xdr:col>2</xdr:col>
      <xdr:colOff>487681</xdr:colOff>
      <xdr:row>18</xdr:row>
      <xdr:rowOff>93345</xdr:rowOff>
    </xdr:to>
    <xdr:grpSp>
      <xdr:nvGrpSpPr>
        <xdr:cNvPr id="22" name="Groupe 21">
          <a:extLst>
            <a:ext uri="{FF2B5EF4-FFF2-40B4-BE49-F238E27FC236}">
              <a16:creationId xmlns:a16="http://schemas.microsoft.com/office/drawing/2014/main" id="{93057F76-5B2E-9B44-96E6-D1359F41E7AB}"/>
            </a:ext>
          </a:extLst>
        </xdr:cNvPr>
        <xdr:cNvGrpSpPr/>
      </xdr:nvGrpSpPr>
      <xdr:grpSpPr>
        <a:xfrm>
          <a:off x="2521713" y="3308096"/>
          <a:ext cx="416560" cy="491617"/>
          <a:chOff x="0" y="0"/>
          <a:chExt cx="555625" cy="570922"/>
        </a:xfrm>
      </xdr:grpSpPr>
      <xdr:grpSp>
        <xdr:nvGrpSpPr>
          <xdr:cNvPr id="23" name="Groupe 22">
            <a:extLst>
              <a:ext uri="{FF2B5EF4-FFF2-40B4-BE49-F238E27FC236}">
                <a16:creationId xmlns:a16="http://schemas.microsoft.com/office/drawing/2014/main" id="{EED39BE3-9171-5C47-9D34-56AECF379D7F}"/>
              </a:ext>
            </a:extLst>
          </xdr:cNvPr>
          <xdr:cNvGrpSpPr/>
        </xdr:nvGrpSpPr>
        <xdr:grpSpPr>
          <a:xfrm>
            <a:off x="84859" y="0"/>
            <a:ext cx="362585" cy="523240"/>
            <a:chOff x="6497" y="0"/>
            <a:chExt cx="2381103" cy="3438136"/>
          </a:xfrm>
        </xdr:grpSpPr>
        <xdr:grpSp>
          <xdr:nvGrpSpPr>
            <xdr:cNvPr id="25" name="Groupe 24">
              <a:extLst>
                <a:ext uri="{FF2B5EF4-FFF2-40B4-BE49-F238E27FC236}">
                  <a16:creationId xmlns:a16="http://schemas.microsoft.com/office/drawing/2014/main" id="{E8B33898-937B-7549-83DD-C225987DA0D1}"/>
                </a:ext>
              </a:extLst>
            </xdr:cNvPr>
            <xdr:cNvGrpSpPr/>
          </xdr:nvGrpSpPr>
          <xdr:grpSpPr>
            <a:xfrm>
              <a:off x="6497" y="431800"/>
              <a:ext cx="2381103" cy="3006336"/>
              <a:chOff x="6497" y="0"/>
              <a:chExt cx="2381103" cy="3006336"/>
            </a:xfrm>
          </xdr:grpSpPr>
          <xdr:pic>
            <xdr:nvPicPr>
              <xdr:cNvPr id="27" name="Image 26">
                <a:extLst>
                  <a:ext uri="{FF2B5EF4-FFF2-40B4-BE49-F238E27FC236}">
                    <a16:creationId xmlns:a16="http://schemas.microsoft.com/office/drawing/2014/main" id="{68FFFC90-4AB5-6C4F-A6EE-451C862E13D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print">
                <a:extLst>
                  <a:ext uri="{28A0092B-C50C-407E-A947-70E740481C1C}">
                    <a14:useLocalDpi xmlns:a14="http://schemas.microsoft.com/office/drawing/2010/main" val="0"/>
                  </a:ext>
                  <a:ext uri="{837473B0-CC2E-450A-ABE3-18F120FF3D39}">
                    <a1611:picAttrSrcUrl xmlns:a1611="http://schemas.microsoft.com/office/drawing/2016/11/main" r:id="rId22"/>
                  </a:ext>
                </a:extLst>
              </a:blip>
              <a:srcRect l="22398" t="59808" r="39066"/>
              <a:stretch/>
            </xdr:blipFill>
            <xdr:spPr bwMode="auto">
              <a:xfrm>
                <a:off x="6497" y="275201"/>
                <a:ext cx="2219960" cy="2731135"/>
              </a:xfrm>
              <a:prstGeom prst="rect">
                <a:avLst/>
              </a:prstGeom>
              <a:ln>
                <a:noFill/>
              </a:ln>
              <a:effectLst>
                <a:softEdge rad="0"/>
              </a:effectLst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sp macro="" textlink="">
            <xdr:nvSpPr>
              <xdr:cNvPr id="28" name="Ellipse 27">
                <a:extLst>
                  <a:ext uri="{FF2B5EF4-FFF2-40B4-BE49-F238E27FC236}">
                    <a16:creationId xmlns:a16="http://schemas.microsoft.com/office/drawing/2014/main" id="{F2BB0800-EEFA-454C-9FFD-05482A858905}"/>
                  </a:ext>
                </a:extLst>
              </xdr:cNvPr>
              <xdr:cNvSpPr/>
            </xdr:nvSpPr>
            <xdr:spPr>
              <a:xfrm>
                <a:off x="1976120" y="0"/>
                <a:ext cx="411480" cy="447040"/>
              </a:xfrm>
              <a:prstGeom prst="ellipse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29" name="Ellipse 28">
                <a:extLst>
                  <a:ext uri="{FF2B5EF4-FFF2-40B4-BE49-F238E27FC236}">
                    <a16:creationId xmlns:a16="http://schemas.microsoft.com/office/drawing/2014/main" id="{10E0EC4E-D0B5-944D-B563-AC6E7B528F27}"/>
                  </a:ext>
                </a:extLst>
              </xdr:cNvPr>
              <xdr:cNvSpPr/>
            </xdr:nvSpPr>
            <xdr:spPr>
              <a:xfrm>
                <a:off x="182880" y="25400"/>
                <a:ext cx="614680" cy="421640"/>
              </a:xfrm>
              <a:prstGeom prst="ellipse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fr-FR"/>
              </a:p>
            </xdr:txBody>
          </xdr:sp>
        </xdr:grpSp>
        <xdr:sp macro="" textlink="">
          <xdr:nvSpPr>
            <xdr:cNvPr id="26" name="Ellipse 25">
              <a:extLst>
                <a:ext uri="{FF2B5EF4-FFF2-40B4-BE49-F238E27FC236}">
                  <a16:creationId xmlns:a16="http://schemas.microsoft.com/office/drawing/2014/main" id="{0A60D87F-26CA-3749-BE73-10A97659AE76}"/>
                </a:ext>
              </a:extLst>
            </xdr:cNvPr>
            <xdr:cNvSpPr/>
          </xdr:nvSpPr>
          <xdr:spPr>
            <a:xfrm>
              <a:off x="772160" y="0"/>
              <a:ext cx="1219200" cy="924560"/>
            </a:xfrm>
            <a:prstGeom prst="ellips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</xdr:grpSp>
      <xdr:sp macro="" textlink="">
        <xdr:nvSpPr>
          <xdr:cNvPr id="24" name="Ellipse 23">
            <a:extLst>
              <a:ext uri="{FF2B5EF4-FFF2-40B4-BE49-F238E27FC236}">
                <a16:creationId xmlns:a16="http://schemas.microsoft.com/office/drawing/2014/main" id="{3FD7C7A8-9B46-9842-BB72-B73509306382}"/>
              </a:ext>
            </a:extLst>
          </xdr:cNvPr>
          <xdr:cNvSpPr/>
        </xdr:nvSpPr>
        <xdr:spPr>
          <a:xfrm>
            <a:off x="0" y="27362"/>
            <a:ext cx="555625" cy="543560"/>
          </a:xfrm>
          <a:prstGeom prst="ellipse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2</xdr:col>
      <xdr:colOff>71120</xdr:colOff>
      <xdr:row>8</xdr:row>
      <xdr:rowOff>254000</xdr:rowOff>
    </xdr:from>
    <xdr:to>
      <xdr:col>2</xdr:col>
      <xdr:colOff>335280</xdr:colOff>
      <xdr:row>10</xdr:row>
      <xdr:rowOff>267335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2295CC4F-DB35-B146-BD0A-2F4D42D5F595}"/>
            </a:ext>
          </a:extLst>
        </xdr:cNvPr>
        <xdr:cNvGrpSpPr/>
      </xdr:nvGrpSpPr>
      <xdr:grpSpPr>
        <a:xfrm>
          <a:off x="2552192" y="1784096"/>
          <a:ext cx="264160" cy="372999"/>
          <a:chOff x="0" y="0"/>
          <a:chExt cx="1157605" cy="1392623"/>
        </a:xfrm>
      </xdr:grpSpPr>
      <xdr:pic>
        <xdr:nvPicPr>
          <xdr:cNvPr id="31" name="Image 30">
            <a:extLst>
              <a:ext uri="{FF2B5EF4-FFF2-40B4-BE49-F238E27FC236}">
                <a16:creationId xmlns:a16="http://schemas.microsoft.com/office/drawing/2014/main" id="{3B042AEA-9493-AB4B-8376-F63427E20A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276293"/>
            <a:ext cx="1157605" cy="1116330"/>
          </a:xfrm>
          <a:prstGeom prst="rect">
            <a:avLst/>
          </a:prstGeom>
        </xdr:spPr>
      </xdr:pic>
      <xdr:sp macro="" textlink="">
        <xdr:nvSpPr>
          <xdr:cNvPr id="32" name="Ellipse 31">
            <a:extLst>
              <a:ext uri="{FF2B5EF4-FFF2-40B4-BE49-F238E27FC236}">
                <a16:creationId xmlns:a16="http://schemas.microsoft.com/office/drawing/2014/main" id="{D58FBCDB-69BB-A04A-9C00-B55C53029B8B}"/>
              </a:ext>
            </a:extLst>
          </xdr:cNvPr>
          <xdr:cNvSpPr/>
        </xdr:nvSpPr>
        <xdr:spPr>
          <a:xfrm>
            <a:off x="664420" y="0"/>
            <a:ext cx="314960" cy="325120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2</xdr:col>
      <xdr:colOff>50801</xdr:colOff>
      <xdr:row>0</xdr:row>
      <xdr:rowOff>10160</xdr:rowOff>
    </xdr:from>
    <xdr:to>
      <xdr:col>2</xdr:col>
      <xdr:colOff>497840</xdr:colOff>
      <xdr:row>1</xdr:row>
      <xdr:rowOff>223520</xdr:rowOff>
    </xdr:to>
    <xdr:grpSp>
      <xdr:nvGrpSpPr>
        <xdr:cNvPr id="33" name="Groupe 32">
          <a:extLst>
            <a:ext uri="{FF2B5EF4-FFF2-40B4-BE49-F238E27FC236}">
              <a16:creationId xmlns:a16="http://schemas.microsoft.com/office/drawing/2014/main" id="{4C009EC9-597E-FE4B-A787-A1E9111B268D}"/>
            </a:ext>
          </a:extLst>
        </xdr:cNvPr>
        <xdr:cNvGrpSpPr/>
      </xdr:nvGrpSpPr>
      <xdr:grpSpPr>
        <a:xfrm>
          <a:off x="2531873" y="10160"/>
          <a:ext cx="408939" cy="420624"/>
          <a:chOff x="0" y="0"/>
          <a:chExt cx="1569085" cy="1478280"/>
        </a:xfrm>
      </xdr:grpSpPr>
      <xdr:pic>
        <xdr:nvPicPr>
          <xdr:cNvPr id="34" name="Image 33">
            <a:extLst>
              <a:ext uri="{FF2B5EF4-FFF2-40B4-BE49-F238E27FC236}">
                <a16:creationId xmlns:a16="http://schemas.microsoft.com/office/drawing/2014/main" id="{1C9C844B-FC3A-BD41-AD78-038577CD13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0" y="279400"/>
            <a:ext cx="1569085" cy="1198880"/>
          </a:xfrm>
          <a:prstGeom prst="rect">
            <a:avLst/>
          </a:prstGeom>
        </xdr:spPr>
      </xdr:pic>
      <xdr:sp macro="" textlink="">
        <xdr:nvSpPr>
          <xdr:cNvPr id="35" name="Ellipse 34">
            <a:extLst>
              <a:ext uri="{FF2B5EF4-FFF2-40B4-BE49-F238E27FC236}">
                <a16:creationId xmlns:a16="http://schemas.microsoft.com/office/drawing/2014/main" id="{4394E47F-166B-7744-A1BF-38C88849E0A1}"/>
              </a:ext>
            </a:extLst>
          </xdr:cNvPr>
          <xdr:cNvSpPr/>
        </xdr:nvSpPr>
        <xdr:spPr>
          <a:xfrm>
            <a:off x="858520" y="0"/>
            <a:ext cx="314960" cy="325120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</xdr:colOff>
      <xdr:row>0</xdr:row>
      <xdr:rowOff>0</xdr:rowOff>
    </xdr:from>
    <xdr:to>
      <xdr:col>10</xdr:col>
      <xdr:colOff>223520</xdr:colOff>
      <xdr:row>0</xdr:row>
      <xdr:rowOff>182880</xdr:rowOff>
    </xdr:to>
    <xdr:grpSp>
      <xdr:nvGrpSpPr>
        <xdr:cNvPr id="36" name="Groupe 35">
          <a:extLst>
            <a:ext uri="{FF2B5EF4-FFF2-40B4-BE49-F238E27FC236}">
              <a16:creationId xmlns:a16="http://schemas.microsoft.com/office/drawing/2014/main" id="{A494ED1A-D26E-FA4C-ADC1-B84CAFD5E5AA}"/>
            </a:ext>
          </a:extLst>
        </xdr:cNvPr>
        <xdr:cNvGrpSpPr/>
      </xdr:nvGrpSpPr>
      <xdr:grpSpPr>
        <a:xfrm>
          <a:off x="6778753" y="0"/>
          <a:ext cx="223519" cy="182880"/>
          <a:chOff x="0" y="0"/>
          <a:chExt cx="527685" cy="504190"/>
        </a:xfrm>
      </xdr:grpSpPr>
      <xdr:grpSp>
        <xdr:nvGrpSpPr>
          <xdr:cNvPr id="37" name="Groupe 36">
            <a:extLst>
              <a:ext uri="{FF2B5EF4-FFF2-40B4-BE49-F238E27FC236}">
                <a16:creationId xmlns:a16="http://schemas.microsoft.com/office/drawing/2014/main" id="{D830236E-E9F8-8F4E-9909-9BFA97D2B2F7}"/>
              </a:ext>
            </a:extLst>
          </xdr:cNvPr>
          <xdr:cNvGrpSpPr/>
        </xdr:nvGrpSpPr>
        <xdr:grpSpPr>
          <a:xfrm>
            <a:off x="0" y="0"/>
            <a:ext cx="527685" cy="504190"/>
            <a:chOff x="0" y="0"/>
            <a:chExt cx="527685" cy="504190"/>
          </a:xfrm>
        </xdr:grpSpPr>
        <xdr:sp macro="" textlink="">
          <xdr:nvSpPr>
            <xdr:cNvPr id="39" name="Ellipse 38">
              <a:extLst>
                <a:ext uri="{FF2B5EF4-FFF2-40B4-BE49-F238E27FC236}">
                  <a16:creationId xmlns:a16="http://schemas.microsoft.com/office/drawing/2014/main" id="{D4529D66-1CD7-764C-9F07-CAB37252E4EA}"/>
                </a:ext>
              </a:extLst>
            </xdr:cNvPr>
            <xdr:cNvSpPr/>
          </xdr:nvSpPr>
          <xdr:spPr>
            <a:xfrm>
              <a:off x="0" y="0"/>
              <a:ext cx="527685" cy="504190"/>
            </a:xfrm>
            <a:prstGeom prst="ellipse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pic>
          <xdr:nvPicPr>
            <xdr:cNvPr id="40" name="Image 39">
              <a:extLst>
                <a:ext uri="{FF2B5EF4-FFF2-40B4-BE49-F238E27FC236}">
                  <a16:creationId xmlns:a16="http://schemas.microsoft.com/office/drawing/2014/main" id="{83999769-251F-E948-BC59-BC1908B0F7C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8863" t="23203" r="6614" b="38385"/>
            <a:stretch/>
          </xdr:blipFill>
          <xdr:spPr bwMode="auto">
            <a:xfrm>
              <a:off x="110490" y="110490"/>
              <a:ext cx="299085" cy="280670"/>
            </a:xfrm>
            <a:prstGeom prst="rect">
              <a:avLst/>
            </a:prstGeom>
            <a:ln>
              <a:noFill/>
            </a:ln>
            <a:effectLst>
              <a:softEdge rad="0"/>
            </a:effectLst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cxnSp macro="">
        <xdr:nvCxnSpPr>
          <xdr:cNvPr id="38" name="Connecteur droit 37">
            <a:extLst>
              <a:ext uri="{FF2B5EF4-FFF2-40B4-BE49-F238E27FC236}">
                <a16:creationId xmlns:a16="http://schemas.microsoft.com/office/drawing/2014/main" id="{D1A8B9DF-FB72-7B41-929D-C23897D44527}"/>
              </a:ext>
            </a:extLst>
          </xdr:cNvPr>
          <xdr:cNvCxnSpPr/>
        </xdr:nvCxnSpPr>
        <xdr:spPr>
          <a:xfrm flipH="1">
            <a:off x="1" y="262128"/>
            <a:ext cx="211455" cy="381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6"/>
  <sheetViews>
    <sheetView tabSelected="1" zoomScale="125" zoomScaleNormal="80" workbookViewId="0">
      <selection activeCell="P11" sqref="P11"/>
    </sheetView>
  </sheetViews>
  <sheetFormatPr baseColWidth="10" defaultColWidth="11.44140625" defaultRowHeight="13.2" x14ac:dyDescent="0.25"/>
  <cols>
    <col min="1" max="1" width="16.109375" customWidth="1"/>
    <col min="2" max="2" width="20.109375" customWidth="1"/>
    <col min="3" max="3" width="6.6640625" customWidth="1"/>
    <col min="4" max="4" width="18.33203125" customWidth="1"/>
    <col min="5" max="5" width="7" customWidth="1"/>
    <col min="6" max="14" width="6.109375" customWidth="1"/>
  </cols>
  <sheetData>
    <row r="1" spans="1:14" ht="16.5" customHeight="1" x14ac:dyDescent="0.25">
      <c r="A1" s="34" t="s">
        <v>0</v>
      </c>
      <c r="B1" s="34"/>
      <c r="C1" s="35" t="s">
        <v>1</v>
      </c>
      <c r="D1" s="36" t="s">
        <v>2</v>
      </c>
      <c r="E1" s="37" t="s">
        <v>3</v>
      </c>
      <c r="F1" s="37"/>
      <c r="G1" s="37"/>
      <c r="H1" s="37"/>
      <c r="I1" s="37"/>
      <c r="J1" s="37"/>
      <c r="K1" s="37"/>
      <c r="L1" s="37"/>
      <c r="M1" s="37"/>
      <c r="N1" s="37"/>
    </row>
    <row r="2" spans="1:14" ht="19.5" customHeight="1" x14ac:dyDescent="0.25">
      <c r="A2" s="34"/>
      <c r="B2" s="34"/>
      <c r="C2" s="35"/>
      <c r="D2" s="36"/>
      <c r="E2" s="1">
        <v>1</v>
      </c>
      <c r="F2" s="1">
        <f t="shared" ref="F2:N2" si="0">E2+1</f>
        <v>2</v>
      </c>
      <c r="G2" s="1">
        <f t="shared" si="0"/>
        <v>3</v>
      </c>
      <c r="H2" s="1">
        <f t="shared" si="0"/>
        <v>4</v>
      </c>
      <c r="I2" s="1">
        <f t="shared" si="0"/>
        <v>5</v>
      </c>
      <c r="J2" s="1">
        <f t="shared" si="0"/>
        <v>6</v>
      </c>
      <c r="K2" s="1">
        <f t="shared" si="0"/>
        <v>7</v>
      </c>
      <c r="L2" s="1">
        <f t="shared" si="0"/>
        <v>8</v>
      </c>
      <c r="M2" s="1">
        <f t="shared" si="0"/>
        <v>9</v>
      </c>
      <c r="N2" s="1">
        <f t="shared" si="0"/>
        <v>10</v>
      </c>
    </row>
    <row r="3" spans="1:14" ht="22.8" customHeight="1" x14ac:dyDescent="0.25">
      <c r="A3" s="1" t="s">
        <v>4</v>
      </c>
      <c r="B3" s="2"/>
      <c r="C3" s="35"/>
      <c r="D3" s="3" t="s">
        <v>5</v>
      </c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5.7" customHeight="1" x14ac:dyDescent="0.25">
      <c r="A4" s="4"/>
      <c r="C4" s="35"/>
      <c r="D4" s="5"/>
      <c r="F4" s="4"/>
      <c r="G4" s="4"/>
      <c r="H4" s="4"/>
      <c r="I4" s="4"/>
      <c r="J4" s="4"/>
      <c r="K4" s="4"/>
      <c r="L4" s="4"/>
      <c r="M4" s="4"/>
      <c r="N4" s="4"/>
    </row>
    <row r="5" spans="1:14" ht="22.8" customHeight="1" x14ac:dyDescent="0.25">
      <c r="A5" s="6" t="s">
        <v>6</v>
      </c>
      <c r="B5" s="2"/>
      <c r="C5" s="35"/>
      <c r="D5" s="3" t="s">
        <v>7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ht="5.7" customHeight="1" x14ac:dyDescent="0.25">
      <c r="A6" s="7"/>
      <c r="C6" s="35"/>
      <c r="D6" s="5"/>
      <c r="F6" s="4"/>
      <c r="G6" s="4"/>
      <c r="H6" s="4"/>
      <c r="I6" s="4"/>
      <c r="J6" s="4"/>
      <c r="K6" s="4"/>
      <c r="L6" s="4"/>
      <c r="M6" s="4"/>
      <c r="N6" s="4"/>
    </row>
    <row r="7" spans="1:14" ht="22.8" customHeight="1" x14ac:dyDescent="0.25">
      <c r="A7" s="6" t="s">
        <v>8</v>
      </c>
      <c r="B7" s="2"/>
      <c r="C7" s="35"/>
      <c r="D7" s="3" t="s">
        <v>9</v>
      </c>
      <c r="E7" s="8" t="str">
        <f>IFERROR(((E5*1000)/'menu calculs'!I5)*3.6,"")</f>
        <v/>
      </c>
      <c r="F7" s="8" t="str">
        <f>IFERROR(((F5*1000)/'menu calculs'!J5)*3.6,"")</f>
        <v/>
      </c>
      <c r="G7" s="8" t="str">
        <f>IFERROR(((G5*1000)/'menu calculs'!K5)*3.6,"")</f>
        <v/>
      </c>
      <c r="H7" s="8" t="str">
        <f>IFERROR(((H5*1000)/'menu calculs'!L5)*3.6,"")</f>
        <v/>
      </c>
      <c r="I7" s="8" t="str">
        <f>IFERROR(((I5*1000)/'menu calculs'!M5)*3.6,"")</f>
        <v/>
      </c>
      <c r="J7" s="8" t="str">
        <f>IFERROR(((J5*1000)/'menu calculs'!N5)*3.6,"")</f>
        <v/>
      </c>
      <c r="K7" s="8" t="str">
        <f>IFERROR(((K5*1000)/'menu calculs'!O5)*3.6,"")</f>
        <v/>
      </c>
      <c r="L7" s="8" t="str">
        <f>IFERROR(((L5*1000)/'menu calculs'!P5)*3.6,"")</f>
        <v/>
      </c>
      <c r="M7" s="8" t="str">
        <f>IFERROR(((M5*1000)/'menu calculs'!Q5)*3.6,"")</f>
        <v/>
      </c>
      <c r="N7" s="8" t="str">
        <f>IFERROR(((N5*1000)/'menu calculs'!R5)*3.6,"")</f>
        <v/>
      </c>
    </row>
    <row r="8" spans="1:14" ht="5.7" customHeight="1" x14ac:dyDescent="0.25">
      <c r="C8" s="35"/>
    </row>
    <row r="9" spans="1:14" ht="22.8" customHeight="1" x14ac:dyDescent="0.25">
      <c r="A9" s="6" t="s">
        <v>10</v>
      </c>
      <c r="B9" s="2"/>
      <c r="C9" s="35"/>
      <c r="D9" s="9" t="s">
        <v>11</v>
      </c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 s="10" customFormat="1" ht="5.7" customHeight="1" x14ac:dyDescent="0.25">
      <c r="A10" s="7"/>
      <c r="C10" s="35"/>
      <c r="D10" s="11"/>
      <c r="F10" s="12"/>
      <c r="G10" s="12"/>
      <c r="H10" s="12"/>
      <c r="I10" s="12"/>
      <c r="J10" s="12"/>
      <c r="K10" s="12"/>
      <c r="L10" s="12"/>
      <c r="M10" s="12"/>
      <c r="N10" s="12"/>
    </row>
    <row r="11" spans="1:14" s="10" customFormat="1" ht="22.8" customHeight="1" x14ac:dyDescent="0.25">
      <c r="A11" s="13" t="s">
        <v>12</v>
      </c>
      <c r="B11" s="2"/>
      <c r="C11" s="35"/>
      <c r="D11" s="3" t="s">
        <v>13</v>
      </c>
      <c r="E11" s="14" t="str">
        <f>IF('menu calculs'!U203=0,"",'menu calculs'!U203)</f>
        <v/>
      </c>
      <c r="F11" s="14" t="str">
        <f>IF('menu calculs'!V203=0,"",'menu calculs'!V203)</f>
        <v/>
      </c>
      <c r="G11" s="14" t="str">
        <f>IF('menu calculs'!W203=0,"",'menu calculs'!W203)</f>
        <v/>
      </c>
      <c r="H11" s="14" t="str">
        <f>IF('menu calculs'!X203=0,"",'menu calculs'!X203)</f>
        <v/>
      </c>
      <c r="I11" s="14" t="str">
        <f>IF('menu calculs'!Y203=0,"",'menu calculs'!Y203)</f>
        <v/>
      </c>
      <c r="J11" s="14" t="str">
        <f>IF('menu calculs'!Z203=0,"",'menu calculs'!Z203)</f>
        <v/>
      </c>
      <c r="K11" s="14" t="str">
        <f>IF('menu calculs'!AA203=0,"",'menu calculs'!AA203)</f>
        <v/>
      </c>
      <c r="L11" s="14" t="str">
        <f>IF('menu calculs'!AB203=0,"",'menu calculs'!AB203)</f>
        <v/>
      </c>
      <c r="M11" s="14" t="str">
        <f>IF('menu calculs'!AC203=0,"",'menu calculs'!AC203)</f>
        <v/>
      </c>
      <c r="N11" s="14" t="str">
        <f>IF('menu calculs'!AD203=0,"",'menu calculs'!AD203)</f>
        <v/>
      </c>
    </row>
    <row r="12" spans="1:14" s="10" customFormat="1" ht="14.25" customHeight="1" x14ac:dyDescent="0.25"/>
    <row r="13" spans="1:14" ht="26.7" customHeight="1" x14ac:dyDescent="0.25">
      <c r="A13" s="38" t="s">
        <v>14</v>
      </c>
      <c r="B13" s="38"/>
      <c r="D13" s="39" t="s">
        <v>15</v>
      </c>
      <c r="E13" s="39"/>
      <c r="F13" s="39"/>
      <c r="G13" s="39"/>
      <c r="H13" s="39"/>
      <c r="I13" s="39"/>
      <c r="J13" s="39"/>
      <c r="K13" s="39"/>
      <c r="L13" s="39"/>
      <c r="M13" s="39"/>
      <c r="N13" s="39"/>
    </row>
    <row r="14" spans="1:14" ht="22.8" customHeight="1" x14ac:dyDescent="0.25">
      <c r="A14" s="6">
        <v>100</v>
      </c>
      <c r="B14" s="15" t="str">
        <f>IF(B9=0,"",'menu calculs'!E2)</f>
        <v/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</row>
    <row r="15" spans="1:14" ht="5.7" customHeight="1" x14ac:dyDescent="0.25">
      <c r="A15" s="7"/>
      <c r="B15" s="16"/>
    </row>
    <row r="16" spans="1:14" ht="22.8" customHeight="1" x14ac:dyDescent="0.25">
      <c r="A16" s="6">
        <v>80</v>
      </c>
      <c r="B16" s="14" t="str">
        <f>IF(B9=0,"",'menu calculs'!E5)</f>
        <v/>
      </c>
      <c r="C16" s="30"/>
      <c r="D16" s="31"/>
      <c r="E16" s="31"/>
      <c r="F16" s="31"/>
      <c r="G16" s="31"/>
      <c r="H16" s="31"/>
      <c r="I16" s="31"/>
      <c r="J16" s="31"/>
      <c r="K16" s="28" t="s">
        <v>16</v>
      </c>
      <c r="L16" s="28"/>
      <c r="M16" s="28"/>
      <c r="N16" s="28"/>
    </row>
    <row r="17" spans="1:14" ht="5.7" customHeight="1" x14ac:dyDescent="0.25">
      <c r="A17" s="7"/>
      <c r="B17" s="16"/>
      <c r="C17" s="30"/>
      <c r="D17" s="31"/>
      <c r="E17" s="31"/>
      <c r="F17" s="31"/>
      <c r="G17" s="31"/>
      <c r="H17" s="31"/>
      <c r="I17" s="31"/>
      <c r="J17" s="31"/>
      <c r="K17" s="28"/>
      <c r="L17" s="28"/>
      <c r="M17" s="28"/>
      <c r="N17" s="28"/>
    </row>
    <row r="18" spans="1:14" ht="22.8" customHeight="1" x14ac:dyDescent="0.25">
      <c r="A18" s="6">
        <v>60</v>
      </c>
      <c r="B18" s="17" t="str">
        <f>IF(B9=0,"",'menu calculs'!E4)</f>
        <v/>
      </c>
      <c r="C18" s="30"/>
      <c r="D18" s="31"/>
      <c r="E18" s="31"/>
      <c r="F18" s="31"/>
      <c r="G18" s="31"/>
      <c r="H18" s="31"/>
      <c r="I18" s="31"/>
      <c r="J18" s="31"/>
      <c r="K18" s="28"/>
      <c r="L18" s="28"/>
      <c r="M18" s="28"/>
      <c r="N18" s="28"/>
    </row>
    <row r="19" spans="1:14" ht="14.25" customHeight="1" x14ac:dyDescent="0.25">
      <c r="C19" s="30"/>
      <c r="D19" s="18"/>
      <c r="E19" s="29"/>
      <c r="F19" s="29"/>
      <c r="G19" s="29"/>
      <c r="H19" s="29"/>
      <c r="I19" s="29"/>
      <c r="J19" s="29"/>
      <c r="K19" s="28"/>
      <c r="L19" s="28"/>
      <c r="M19" s="28"/>
      <c r="N19" s="28"/>
    </row>
    <row r="20" spans="1:14" ht="22.8" customHeight="1" x14ac:dyDescent="0.25">
      <c r="A20" s="33" t="s">
        <v>17</v>
      </c>
      <c r="B20" s="33"/>
      <c r="C20" s="30"/>
      <c r="D20" s="31"/>
      <c r="E20" s="31"/>
      <c r="F20" s="31"/>
      <c r="G20" s="31"/>
      <c r="H20" s="31"/>
      <c r="I20" s="31"/>
      <c r="J20" s="31"/>
      <c r="K20" s="28" t="s">
        <v>18</v>
      </c>
      <c r="L20" s="28"/>
      <c r="M20" s="28"/>
      <c r="N20" s="28"/>
    </row>
    <row r="21" spans="1:14" ht="22.8" customHeight="1" x14ac:dyDescent="0.25">
      <c r="A21" s="6">
        <v>100</v>
      </c>
      <c r="B21" s="19" t="str">
        <f>'menu calculs'!E8</f>
        <v>4 à 12 min</v>
      </c>
      <c r="C21" s="30"/>
      <c r="D21" s="31"/>
      <c r="E21" s="31"/>
      <c r="F21" s="31"/>
      <c r="G21" s="31"/>
      <c r="H21" s="31"/>
      <c r="I21" s="31"/>
      <c r="J21" s="31"/>
      <c r="K21" s="28"/>
      <c r="L21" s="28"/>
      <c r="M21" s="28"/>
      <c r="N21" s="28"/>
    </row>
    <row r="22" spans="1:14" ht="12.75" customHeight="1" x14ac:dyDescent="0.25">
      <c r="A22" s="7"/>
      <c r="B22" s="4"/>
      <c r="C22" s="30"/>
      <c r="D22" s="18"/>
      <c r="E22" s="29"/>
      <c r="F22" s="29"/>
      <c r="G22" s="29"/>
      <c r="H22" s="29"/>
      <c r="I22" s="29"/>
      <c r="J22" s="29"/>
      <c r="K22" s="28"/>
      <c r="L22" s="28"/>
      <c r="M22" s="28"/>
      <c r="N22" s="28"/>
    </row>
    <row r="23" spans="1:14" ht="22.8" customHeight="1" x14ac:dyDescent="0.25">
      <c r="A23" s="6">
        <v>80</v>
      </c>
      <c r="B23" s="19" t="str">
        <f>'menu calculs'!E9</f>
        <v>10 à 40 min</v>
      </c>
      <c r="C23" s="30"/>
      <c r="D23" s="31"/>
      <c r="E23" s="31"/>
      <c r="F23" s="31"/>
      <c r="G23" s="31"/>
      <c r="H23" s="31"/>
      <c r="I23" s="31"/>
      <c r="J23" s="31"/>
      <c r="K23" s="32" t="s">
        <v>19</v>
      </c>
      <c r="L23" s="32"/>
      <c r="M23" s="32"/>
      <c r="N23" s="32"/>
    </row>
    <row r="24" spans="1:14" ht="5.7" customHeight="1" x14ac:dyDescent="0.25">
      <c r="A24" s="7"/>
      <c r="B24" s="4"/>
      <c r="C24" s="30"/>
      <c r="D24" s="31"/>
      <c r="E24" s="31"/>
      <c r="F24" s="31"/>
      <c r="G24" s="31"/>
      <c r="H24" s="31"/>
      <c r="I24" s="31"/>
      <c r="J24" s="31"/>
      <c r="K24" s="32"/>
      <c r="L24" s="32"/>
      <c r="M24" s="32"/>
      <c r="N24" s="32"/>
    </row>
    <row r="25" spans="1:14" ht="22.8" customHeight="1" x14ac:dyDescent="0.25">
      <c r="A25" s="6">
        <v>70</v>
      </c>
      <c r="B25" s="17" t="str">
        <f>'menu calculs'!E10</f>
        <v>30 à 60 min</v>
      </c>
      <c r="C25" s="30"/>
      <c r="D25" s="31"/>
      <c r="E25" s="31"/>
      <c r="F25" s="31"/>
      <c r="G25" s="31"/>
      <c r="H25" s="31"/>
      <c r="I25" s="31"/>
      <c r="J25" s="31"/>
      <c r="K25" s="32"/>
      <c r="L25" s="32"/>
      <c r="M25" s="32"/>
      <c r="N25" s="32"/>
    </row>
    <row r="26" spans="1:14" x14ac:dyDescent="0.25">
      <c r="A26" s="26" t="s">
        <v>20</v>
      </c>
      <c r="B26" s="26"/>
      <c r="C26" s="30"/>
      <c r="D26" s="20"/>
      <c r="E26" s="27"/>
      <c r="F26" s="27"/>
      <c r="G26" s="27"/>
      <c r="H26" s="27"/>
      <c r="I26" s="27"/>
      <c r="J26" s="27"/>
      <c r="K26" s="32"/>
      <c r="L26" s="32"/>
      <c r="M26" s="32"/>
      <c r="N26" s="32"/>
    </row>
  </sheetData>
  <sheetProtection sheet="1" objects="1" scenarios="1"/>
  <mergeCells count="29">
    <mergeCell ref="A1:B2"/>
    <mergeCell ref="C1:C11"/>
    <mergeCell ref="D1:D2"/>
    <mergeCell ref="E1:N1"/>
    <mergeCell ref="A13:B13"/>
    <mergeCell ref="D13:N14"/>
    <mergeCell ref="C16:C19"/>
    <mergeCell ref="D16:D18"/>
    <mergeCell ref="E16:G18"/>
    <mergeCell ref="H16:J18"/>
    <mergeCell ref="K16:N19"/>
    <mergeCell ref="E19:G19"/>
    <mergeCell ref="H19:J19"/>
    <mergeCell ref="A26:B26"/>
    <mergeCell ref="E26:G26"/>
    <mergeCell ref="H26:J26"/>
    <mergeCell ref="K20:N22"/>
    <mergeCell ref="E22:G22"/>
    <mergeCell ref="H22:J22"/>
    <mergeCell ref="C23:C26"/>
    <mergeCell ref="D23:D25"/>
    <mergeCell ref="E23:G25"/>
    <mergeCell ref="H23:J25"/>
    <mergeCell ref="K23:N26"/>
    <mergeCell ref="A20:B20"/>
    <mergeCell ref="C20:C22"/>
    <mergeCell ref="D20:D21"/>
    <mergeCell ref="E20:G21"/>
    <mergeCell ref="H20:J21"/>
  </mergeCells>
  <pageMargins left="0.78749999999999998" right="0.78749999999999998" top="1.05277777777778" bottom="1.05277777777778" header="0.78749999999999998" footer="0.78749999999999998"/>
  <pageSetup paperSize="9" orientation="landscape" useFirstPageNumber="1" horizontalDpi="300" verticalDpi="300"/>
  <headerFooter>
    <oddHeader>&amp;C&amp;"Times New Roman,Normal"&amp;12&amp;A</oddHeader>
    <oddFooter>&amp;C&amp;"Times New Roman,Normal"&amp;12Page &amp;P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operator="equal" allowBlank="1" showErrorMessage="1" error="Choisir dans le menu" xr:uid="{00000000-0002-0000-0000-000000000000}">
          <x14:formula1>
            <xm:f>'menu calculs'!$A$2:$A$4</xm:f>
          </x14:formula1>
          <x14:formula2>
            <xm:f>0</xm:f>
          </x14:formula2>
          <xm:sqref>B7</xm:sqref>
        </x14:dataValidation>
        <x14:dataValidation type="list" operator="equal" allowBlank="1" showErrorMessage="1" error="Choisir dans le menu" xr:uid="{00000000-0002-0000-0000-000001000000}">
          <x14:formula1>
            <xm:f>'menu calculs'!$A$6:$A$117</xm:f>
          </x14:formula1>
          <x14:formula2>
            <xm:f>0</xm:f>
          </x14:formula2>
          <xm:sqref>B9</xm:sqref>
        </x14:dataValidation>
        <x14:dataValidation type="list" operator="equal" allowBlank="1" showErrorMessage="1" error="Choisir dans le menu" xr:uid="{00000000-0002-0000-0000-000002000000}">
          <x14:formula1>
            <xm:f>'menu calculs'!$A$118:$A$189</xm:f>
          </x14:formula1>
          <x14:formula2>
            <xm:f>0</xm:f>
          </x14:formula2>
          <xm:sqref>B11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13"/>
  <sheetViews>
    <sheetView zoomScale="80" zoomScaleNormal="80" workbookViewId="0">
      <selection activeCell="Q21" sqref="Q21"/>
    </sheetView>
  </sheetViews>
  <sheetFormatPr baseColWidth="10" defaultColWidth="11.44140625" defaultRowHeight="13.2" x14ac:dyDescent="0.25"/>
  <cols>
    <col min="5" max="5" width="14.6640625" customWidth="1"/>
    <col min="9" max="18" width="7" customWidth="1"/>
    <col min="19" max="20" width="17.77734375" customWidth="1"/>
  </cols>
  <sheetData>
    <row r="1" spans="1:30" x14ac:dyDescent="0.25">
      <c r="A1" t="s">
        <v>21</v>
      </c>
      <c r="D1" s="37" t="s">
        <v>22</v>
      </c>
      <c r="E1" s="37"/>
      <c r="I1">
        <v>1</v>
      </c>
      <c r="J1">
        <v>2</v>
      </c>
      <c r="K1">
        <f t="shared" ref="K1:R1" si="0">J1+1</f>
        <v>3</v>
      </c>
      <c r="L1">
        <f t="shared" si="0"/>
        <v>4</v>
      </c>
      <c r="M1">
        <f t="shared" si="0"/>
        <v>5</v>
      </c>
      <c r="N1">
        <f t="shared" si="0"/>
        <v>6</v>
      </c>
      <c r="O1">
        <f t="shared" si="0"/>
        <v>7</v>
      </c>
      <c r="P1">
        <f t="shared" si="0"/>
        <v>8</v>
      </c>
      <c r="Q1">
        <f t="shared" si="0"/>
        <v>9</v>
      </c>
      <c r="R1">
        <f t="shared" si="0"/>
        <v>10</v>
      </c>
      <c r="T1" t="s">
        <v>23</v>
      </c>
      <c r="U1">
        <v>1</v>
      </c>
      <c r="V1">
        <f t="shared" ref="V1:AD1" si="1">U1+1</f>
        <v>2</v>
      </c>
      <c r="W1">
        <f t="shared" si="1"/>
        <v>3</v>
      </c>
      <c r="X1">
        <f t="shared" si="1"/>
        <v>4</v>
      </c>
      <c r="Y1">
        <f t="shared" si="1"/>
        <v>5</v>
      </c>
      <c r="Z1">
        <f t="shared" si="1"/>
        <v>6</v>
      </c>
      <c r="AA1">
        <f t="shared" si="1"/>
        <v>7</v>
      </c>
      <c r="AB1">
        <f t="shared" si="1"/>
        <v>8</v>
      </c>
      <c r="AC1">
        <f t="shared" si="1"/>
        <v>9</v>
      </c>
      <c r="AD1">
        <f t="shared" si="1"/>
        <v>10</v>
      </c>
    </row>
    <row r="2" spans="1:30" ht="12.75" customHeight="1" x14ac:dyDescent="0.25">
      <c r="A2" t="s">
        <v>24</v>
      </c>
      <c r="D2" t="s">
        <v>25</v>
      </c>
      <c r="E2">
        <f>IF('Données résultat'!B7='menu calculs'!A3,220-'Données résultat'!B9,226-'Données résultat'!B9)</f>
        <v>226</v>
      </c>
      <c r="F2" s="40" t="s">
        <v>26</v>
      </c>
      <c r="I2">
        <f>'Données résultat'!E3</f>
        <v>0</v>
      </c>
      <c r="J2">
        <f>'Données résultat'!F3</f>
        <v>0</v>
      </c>
      <c r="K2">
        <f>'Données résultat'!G3</f>
        <v>0</v>
      </c>
      <c r="L2">
        <f>'Données résultat'!H3</f>
        <v>0</v>
      </c>
      <c r="M2">
        <f>'Données résultat'!I3</f>
        <v>0</v>
      </c>
      <c r="N2">
        <f>'Données résultat'!J3</f>
        <v>0</v>
      </c>
      <c r="O2">
        <f>'Données résultat'!K3</f>
        <v>0</v>
      </c>
      <c r="P2">
        <f>'Données résultat'!L3</f>
        <v>0</v>
      </c>
      <c r="Q2">
        <f>'Données résultat'!M3</f>
        <v>0</v>
      </c>
      <c r="R2">
        <f>'Données résultat'!N3</f>
        <v>0</v>
      </c>
      <c r="S2">
        <v>1</v>
      </c>
      <c r="T2">
        <v>100</v>
      </c>
      <c r="U2">
        <f>IF(AND('Données résultat'!E$9&lt;=220,'Données résultat'!E$9&gt;$E$2-($S2*($E$2/200))),$T2,0)</f>
        <v>0</v>
      </c>
      <c r="V2">
        <f>IF(AND('Données résultat'!F$9&lt;=220,'Données résultat'!F$9&gt;$E$2-($S2*($E$2/200))),$T2,0)</f>
        <v>0</v>
      </c>
      <c r="W2">
        <f>IF(AND('Données résultat'!G$9&lt;=220,'Données résultat'!G$9&gt;$E$2-($S2*($E$2/200))),$T2,0)</f>
        <v>0</v>
      </c>
      <c r="X2">
        <f>IF(AND('Données résultat'!H$9&lt;=220,'Données résultat'!H$9&gt;$E$2-($S2*($E$2/200))),$T2,0)</f>
        <v>0</v>
      </c>
      <c r="Y2">
        <f>IF(AND('Données résultat'!I$9&lt;=220,'Données résultat'!I$9&gt;$E$2-($S2*($E$2/200))),$T2,0)</f>
        <v>0</v>
      </c>
      <c r="Z2">
        <f>IF(AND('Données résultat'!J$9&lt;=220,'Données résultat'!J$9&gt;$E$2-($S2*($E$2/200))),$T2,0)</f>
        <v>0</v>
      </c>
      <c r="AA2">
        <f>IF(AND('Données résultat'!K$9&lt;=220,'Données résultat'!K$9&gt;$E$2-($S2*($E$2/200))),$T2,0)</f>
        <v>0</v>
      </c>
      <c r="AB2">
        <f>IF(AND('Données résultat'!L$9&lt;=220,'Données résultat'!L$9&gt;$E$2-($S2*($E$2/200))),$T2,0)</f>
        <v>0</v>
      </c>
      <c r="AC2">
        <f>IF(AND('Données résultat'!M$9&lt;=220,'Données résultat'!M$9&gt;$E$2-($S2*($E$2/200))),$T2,0)</f>
        <v>0</v>
      </c>
      <c r="AD2">
        <f>IF(AND('Données résultat'!N$9&lt;=220,'Données résultat'!N$9&gt;$E$2-($S2*($E$2/200))),$T2,0)</f>
        <v>0</v>
      </c>
    </row>
    <row r="3" spans="1:30" x14ac:dyDescent="0.25">
      <c r="A3" t="s">
        <v>27</v>
      </c>
      <c r="D3" t="s">
        <v>28</v>
      </c>
      <c r="E3">
        <f>E2-'Données résultat'!B11</f>
        <v>226</v>
      </c>
      <c r="F3" s="40"/>
      <c r="I3">
        <f t="shared" ref="I3:R3" si="2">INT(I2)</f>
        <v>0</v>
      </c>
      <c r="J3">
        <f t="shared" si="2"/>
        <v>0</v>
      </c>
      <c r="K3">
        <f t="shared" si="2"/>
        <v>0</v>
      </c>
      <c r="L3">
        <f t="shared" si="2"/>
        <v>0</v>
      </c>
      <c r="M3">
        <f t="shared" si="2"/>
        <v>0</v>
      </c>
      <c r="N3">
        <f t="shared" si="2"/>
        <v>0</v>
      </c>
      <c r="O3">
        <f t="shared" si="2"/>
        <v>0</v>
      </c>
      <c r="P3">
        <f t="shared" si="2"/>
        <v>0</v>
      </c>
      <c r="Q3">
        <f t="shared" si="2"/>
        <v>0</v>
      </c>
      <c r="R3">
        <f t="shared" si="2"/>
        <v>0</v>
      </c>
      <c r="S3">
        <v>2</v>
      </c>
      <c r="T3">
        <f t="shared" ref="T3:T34" si="3">T2-0.5</f>
        <v>99.5</v>
      </c>
      <c r="U3">
        <f>IF(AND('Données résultat'!E$9&lt;$E$2-($S2*($E$2/200)),'Données résultat'!E$9&gt;$E$2-($S3*($E$2/200))),$T3,0)</f>
        <v>0</v>
      </c>
      <c r="V3">
        <f>IF(AND('Données résultat'!F$9&lt;$E$2-($S2*($E$2/200)),'Données résultat'!F$9&gt;$E$2-($S3*($E$2/200))),$T3,0)</f>
        <v>0</v>
      </c>
      <c r="W3">
        <f>IF(AND('Données résultat'!G$9&lt;$E$2-($S2*($E$2/200)),'Données résultat'!G$9&gt;$E$2-($S3*($E$2/200))),$T3,0)</f>
        <v>0</v>
      </c>
      <c r="X3">
        <f>IF(AND('Données résultat'!H$9&lt;$E$2-($S2*($E$2/200)),'Données résultat'!H$9&gt;$E$2-($S3*($E$2/200))),$T3,0)</f>
        <v>0</v>
      </c>
      <c r="Y3">
        <f>IF(AND('Données résultat'!I$9&lt;$E$2-($S2*($E$2/200)),'Données résultat'!I$9&gt;$E$2-($S3*($E$2/200))),$T3,0)</f>
        <v>0</v>
      </c>
      <c r="Z3">
        <f>IF(AND('Données résultat'!J$9&lt;$E$2-($S2*($E$2/200)),'Données résultat'!J$9&gt;$E$2-($S3*($E$2/200))),$T3,0)</f>
        <v>0</v>
      </c>
      <c r="AA3">
        <f>IF(AND('Données résultat'!K$9&lt;$E$2-($S2*($E$2/200)),'Données résultat'!K$9&gt;$E$2-($S3*($E$2/200))),$T3,0)</f>
        <v>0</v>
      </c>
      <c r="AB3">
        <f>IF(AND('Données résultat'!L$9&lt;$E$2-($S2*($E$2/200)),'Données résultat'!L$9&gt;$E$2-($S3*($E$2/200))),$T3,0)</f>
        <v>0</v>
      </c>
      <c r="AC3">
        <f>IF(AND('Données résultat'!M$9&lt;$E$2-($S2*($E$2/200)),'Données résultat'!M$9&gt;$E$2-($S3*($E$2/200))),$T3,0)</f>
        <v>0</v>
      </c>
      <c r="AD3">
        <f>IF(AND('Données résultat'!N$9&lt;$E$2-($S2*($E$2/200)),'Données résultat'!N$9&gt;$E$2-($S3*($E$2/200))),$T3,0)</f>
        <v>0</v>
      </c>
    </row>
    <row r="4" spans="1:30" x14ac:dyDescent="0.25">
      <c r="D4" s="21">
        <v>0.7</v>
      </c>
      <c r="E4" s="22">
        <f>($E$3*D4)+IF('Données résultat'!$B$14=0,0,'Données résultat'!$B$11)</f>
        <v>158.19999999999999</v>
      </c>
      <c r="F4" s="40"/>
      <c r="I4">
        <f>(I2-I3)*100</f>
        <v>0</v>
      </c>
      <c r="J4" s="25">
        <f t="shared" ref="J4:R4" si="4">(J2-J3)*100</f>
        <v>0</v>
      </c>
      <c r="K4" s="25">
        <f t="shared" si="4"/>
        <v>0</v>
      </c>
      <c r="L4" s="25">
        <f t="shared" si="4"/>
        <v>0</v>
      </c>
      <c r="M4" s="25">
        <f t="shared" si="4"/>
        <v>0</v>
      </c>
      <c r="N4" s="25">
        <f t="shared" si="4"/>
        <v>0</v>
      </c>
      <c r="O4" s="25">
        <f t="shared" si="4"/>
        <v>0</v>
      </c>
      <c r="P4" s="25">
        <f t="shared" si="4"/>
        <v>0</v>
      </c>
      <c r="Q4" s="25">
        <f t="shared" si="4"/>
        <v>0</v>
      </c>
      <c r="R4" s="25">
        <f t="shared" si="4"/>
        <v>0</v>
      </c>
      <c r="S4">
        <v>3</v>
      </c>
      <c r="T4">
        <f t="shared" si="3"/>
        <v>99</v>
      </c>
      <c r="U4">
        <f>IF(AND('Données résultat'!E$9&lt;$E$2-($S3*($E$2/200)),'Données résultat'!E$9&gt;$E$2-($S4*($E$2/200))),$T4,0)</f>
        <v>0</v>
      </c>
      <c r="V4">
        <f>IF(AND('Données résultat'!F$9&lt;$E$2-($S3*($E$2/200)),'Données résultat'!F$9&gt;$E$2-($S4*($E$2/200))),$T4,0)</f>
        <v>0</v>
      </c>
      <c r="W4">
        <f>IF(AND('Données résultat'!G$9&lt;$E$2-($S3*($E$2/200)),'Données résultat'!G$9&gt;$E$2-($S4*($E$2/200))),$T4,0)</f>
        <v>0</v>
      </c>
      <c r="X4">
        <f>IF(AND('Données résultat'!H$9&lt;$E$2-($S3*($E$2/200)),'Données résultat'!H$9&gt;$E$2-($S4*($E$2/200))),$T4,0)</f>
        <v>0</v>
      </c>
      <c r="Y4">
        <f>IF(AND('Données résultat'!I$9&lt;$E$2-($S3*($E$2/200)),'Données résultat'!I$9&gt;$E$2-($S4*($E$2/200))),$T4,0)</f>
        <v>0</v>
      </c>
      <c r="Z4">
        <f>IF(AND('Données résultat'!J$9&lt;$E$2-($S3*($E$2/200)),'Données résultat'!J$9&gt;$E$2-($S4*($E$2/200))),$T4,0)</f>
        <v>0</v>
      </c>
      <c r="AA4">
        <f>IF(AND('Données résultat'!K$9&lt;$E$2-($S3*($E$2/200)),'Données résultat'!K$9&gt;$E$2-($S4*($E$2/200))),$T4,0)</f>
        <v>0</v>
      </c>
      <c r="AB4">
        <f>IF(AND('Données résultat'!L$9&lt;$E$2-($S3*($E$2/200)),'Données résultat'!L$9&gt;$E$2-($S4*($E$2/200))),$T4,0)</f>
        <v>0</v>
      </c>
      <c r="AC4">
        <f>IF(AND('Données résultat'!M$9&lt;$E$2-($S3*($E$2/200)),'Données résultat'!M$9&gt;$E$2-($S4*($E$2/200))),$T4,0)</f>
        <v>0</v>
      </c>
      <c r="AD4">
        <f>IF(AND('Données résultat'!N$9&lt;$E$2-($S3*($E$2/200)),'Données résultat'!N$9&gt;$E$2-($S4*($E$2/200))),$T4,0)</f>
        <v>0</v>
      </c>
    </row>
    <row r="5" spans="1:30" x14ac:dyDescent="0.25">
      <c r="D5" s="21">
        <v>0.8</v>
      </c>
      <c r="E5" s="22">
        <f>($E$3*D5)+IF('Données résultat'!$B$14=0,0,'Données résultat'!$B$11)</f>
        <v>180.8</v>
      </c>
      <c r="F5" s="40"/>
      <c r="I5">
        <f t="shared" ref="I5:R5" si="5">(I3*60)+I4</f>
        <v>0</v>
      </c>
      <c r="J5">
        <f t="shared" si="5"/>
        <v>0</v>
      </c>
      <c r="K5">
        <f t="shared" si="5"/>
        <v>0</v>
      </c>
      <c r="L5">
        <f t="shared" si="5"/>
        <v>0</v>
      </c>
      <c r="M5">
        <f t="shared" si="5"/>
        <v>0</v>
      </c>
      <c r="N5">
        <f t="shared" si="5"/>
        <v>0</v>
      </c>
      <c r="O5">
        <f t="shared" si="5"/>
        <v>0</v>
      </c>
      <c r="P5">
        <f t="shared" si="5"/>
        <v>0</v>
      </c>
      <c r="Q5">
        <f t="shared" si="5"/>
        <v>0</v>
      </c>
      <c r="R5">
        <f t="shared" si="5"/>
        <v>0</v>
      </c>
      <c r="S5">
        <v>4</v>
      </c>
      <c r="T5">
        <f t="shared" si="3"/>
        <v>98.5</v>
      </c>
      <c r="U5">
        <f>IF(AND('Données résultat'!E$9&lt;$E$2-($S4*($E$2/200)),'Données résultat'!E$9&gt;$E$2-($S5*($E$2/200))),$T5,0)</f>
        <v>0</v>
      </c>
      <c r="V5">
        <f>IF(AND('Données résultat'!F$9&lt;$E$2-($S4*($E$2/200)),'Données résultat'!F$9&gt;$E$2-($S5*($E$2/200))),$T5,0)</f>
        <v>0</v>
      </c>
      <c r="W5">
        <f>IF(AND('Données résultat'!G$9&lt;$E$2-($S4*($E$2/200)),'Données résultat'!G$9&gt;$E$2-($S5*($E$2/200))),$T5,0)</f>
        <v>0</v>
      </c>
      <c r="X5">
        <f>IF(AND('Données résultat'!H$9&lt;$E$2-($S4*($E$2/200)),'Données résultat'!H$9&gt;$E$2-($S5*($E$2/200))),$T5,0)</f>
        <v>0</v>
      </c>
      <c r="Y5">
        <f>IF(AND('Données résultat'!I$9&lt;$E$2-($S4*($E$2/200)),'Données résultat'!I$9&gt;$E$2-($S5*($E$2/200))),$T5,0)</f>
        <v>0</v>
      </c>
      <c r="Z5">
        <f>IF(AND('Données résultat'!J$9&lt;$E$2-($S4*($E$2/200)),'Données résultat'!J$9&gt;$E$2-($S5*($E$2/200))),$T5,0)</f>
        <v>0</v>
      </c>
      <c r="AA5">
        <f>IF(AND('Données résultat'!K$9&lt;$E$2-($S4*($E$2/200)),'Données résultat'!K$9&gt;$E$2-($S5*($E$2/200))),$T5,0)</f>
        <v>0</v>
      </c>
      <c r="AB5">
        <f>IF(AND('Données résultat'!L$9&lt;$E$2-($S4*($E$2/200)),'Données résultat'!L$9&gt;$E$2-($S5*($E$2/200))),$T5,0)</f>
        <v>0</v>
      </c>
      <c r="AC5">
        <f>IF(AND('Données résultat'!M$9&lt;$E$2-($S4*($E$2/200)),'Données résultat'!M$9&gt;$E$2-($S5*($E$2/200))),$T5,0)</f>
        <v>0</v>
      </c>
      <c r="AD5">
        <f>IF(AND('Données résultat'!N$9&lt;$E$2-($S4*($E$2/200)),'Données résultat'!N$9&gt;$E$2-($S5*($E$2/200))),$T5,0)</f>
        <v>0</v>
      </c>
    </row>
    <row r="6" spans="1:30" x14ac:dyDescent="0.25">
      <c r="A6">
        <v>0</v>
      </c>
      <c r="S6">
        <v>5</v>
      </c>
      <c r="T6">
        <f t="shared" si="3"/>
        <v>98</v>
      </c>
      <c r="U6">
        <f>IF(AND('Données résultat'!E$9&lt;$E$2-($S5*($E$2/200)),'Données résultat'!E$9&gt;$E$2-($S6*($E$2/200))),$T6,0)</f>
        <v>0</v>
      </c>
      <c r="V6">
        <f>IF(AND('Données résultat'!F$9&lt;$E$2-($S5*($E$2/200)),'Données résultat'!F$9&gt;$E$2-($S6*($E$2/200))),$T6,0)</f>
        <v>0</v>
      </c>
      <c r="W6">
        <f>IF(AND('Données résultat'!G$9&lt;$E$2-($S5*($E$2/200)),'Données résultat'!G$9&gt;$E$2-($S6*($E$2/200))),$T6,0)</f>
        <v>0</v>
      </c>
      <c r="X6">
        <f>IF(AND('Données résultat'!H$9&lt;$E$2-($S5*($E$2/200)),'Données résultat'!H$9&gt;$E$2-($S6*($E$2/200))),$T6,0)</f>
        <v>0</v>
      </c>
      <c r="Y6">
        <f>IF(AND('Données résultat'!I$9&lt;$E$2-($S5*($E$2/200)),'Données résultat'!I$9&gt;$E$2-($S6*($E$2/200))),$T6,0)</f>
        <v>0</v>
      </c>
      <c r="Z6">
        <f>IF(AND('Données résultat'!J$9&lt;$E$2-($S5*($E$2/200)),'Données résultat'!J$9&gt;$E$2-($S6*($E$2/200))),$T6,0)</f>
        <v>0</v>
      </c>
      <c r="AA6">
        <f>IF(AND('Données résultat'!K$9&lt;$E$2-($S5*($E$2/200)),'Données résultat'!K$9&gt;$E$2-($S6*($E$2/200))),$T6,0)</f>
        <v>0</v>
      </c>
      <c r="AB6">
        <f>IF(AND('Données résultat'!L$9&lt;$E$2-($S5*($E$2/200)),'Données résultat'!L$9&gt;$E$2-($S6*($E$2/200))),$T6,0)</f>
        <v>0</v>
      </c>
      <c r="AC6">
        <f>IF(AND('Données résultat'!M$9&lt;$E$2-($S5*($E$2/200)),'Données résultat'!M$9&gt;$E$2-($S6*($E$2/200))),$T6,0)</f>
        <v>0</v>
      </c>
      <c r="AD6">
        <f>IF(AND('Données résultat'!N$9&lt;$E$2-($S5*($E$2/200)),'Données résultat'!N$9&gt;$E$2-($S6*($E$2/200))),$T6,0)</f>
        <v>0</v>
      </c>
    </row>
    <row r="7" spans="1:30" x14ac:dyDescent="0.25">
      <c r="A7">
        <f t="shared" ref="A7:A38" si="6">A6+1</f>
        <v>1</v>
      </c>
      <c r="S7">
        <v>6</v>
      </c>
      <c r="T7">
        <f t="shared" si="3"/>
        <v>97.5</v>
      </c>
      <c r="U7">
        <f>IF(AND('Données résultat'!E$9&lt;$E$2-($S6*($E$2/200)),'Données résultat'!E$9&gt;$E$2-($S7*($E$2/200))),$T7,0)</f>
        <v>0</v>
      </c>
      <c r="V7">
        <f>IF(AND('Données résultat'!F$9&lt;$E$2-($S6*($E$2/200)),'Données résultat'!F$9&gt;$E$2-($S7*($E$2/200))),$T7,0)</f>
        <v>0</v>
      </c>
      <c r="W7">
        <f>IF(AND('Données résultat'!G$9&lt;$E$2-($S6*($E$2/200)),'Données résultat'!G$9&gt;$E$2-($S7*($E$2/200))),$T7,0)</f>
        <v>0</v>
      </c>
      <c r="X7">
        <f>IF(AND('Données résultat'!H$9&lt;$E$2-($S6*($E$2/200)),'Données résultat'!H$9&gt;$E$2-($S7*($E$2/200))),$T7,0)</f>
        <v>0</v>
      </c>
      <c r="Y7">
        <f>IF(AND('Données résultat'!I$9&lt;$E$2-($S6*($E$2/200)),'Données résultat'!I$9&gt;$E$2-($S7*($E$2/200))),$T7,0)</f>
        <v>0</v>
      </c>
      <c r="Z7">
        <f>IF(AND('Données résultat'!J$9&lt;$E$2-($S6*($E$2/200)),'Données résultat'!J$9&gt;$E$2-($S7*($E$2/200))),$T7,0)</f>
        <v>0</v>
      </c>
      <c r="AA7">
        <f>IF(AND('Données résultat'!K$9&lt;$E$2-($S6*($E$2/200)),'Données résultat'!K$9&gt;$E$2-($S7*($E$2/200))),$T7,0)</f>
        <v>0</v>
      </c>
      <c r="AB7">
        <f>IF(AND('Données résultat'!L$9&lt;$E$2-($S6*($E$2/200)),'Données résultat'!L$9&gt;$E$2-($S7*($E$2/200))),$T7,0)</f>
        <v>0</v>
      </c>
      <c r="AC7">
        <f>IF(AND('Données résultat'!M$9&lt;$E$2-($S6*($E$2/200)),'Données résultat'!M$9&gt;$E$2-($S7*($E$2/200))),$T7,0)</f>
        <v>0</v>
      </c>
      <c r="AD7">
        <f>IF(AND('Données résultat'!N$9&lt;$E$2-($S6*($E$2/200)),'Données résultat'!N$9&gt;$E$2-($S7*($E$2/200))),$T7,0)</f>
        <v>0</v>
      </c>
    </row>
    <row r="8" spans="1:30" x14ac:dyDescent="0.25">
      <c r="A8">
        <f t="shared" si="6"/>
        <v>2</v>
      </c>
      <c r="D8" s="21">
        <v>1</v>
      </c>
      <c r="E8" t="s">
        <v>29</v>
      </c>
      <c r="F8" s="37" t="s">
        <v>30</v>
      </c>
      <c r="S8">
        <v>7</v>
      </c>
      <c r="T8">
        <f t="shared" si="3"/>
        <v>97</v>
      </c>
      <c r="U8">
        <f>IF(AND('Données résultat'!E$9&lt;$E$2-($S7*($E$2/200)),'Données résultat'!E$9&gt;$E$2-($S8*($E$2/200))),$T8,0)</f>
        <v>0</v>
      </c>
      <c r="V8">
        <f>IF(AND('Données résultat'!F$9&lt;$E$2-($S7*($E$2/200)),'Données résultat'!F$9&gt;$E$2-($S8*($E$2/200))),$T8,0)</f>
        <v>0</v>
      </c>
      <c r="W8">
        <f>IF(AND('Données résultat'!G$9&lt;$E$2-($S7*($E$2/200)),'Données résultat'!G$9&gt;$E$2-($S8*($E$2/200))),$T8,0)</f>
        <v>0</v>
      </c>
      <c r="X8">
        <f>IF(AND('Données résultat'!H$9&lt;$E$2-($S7*($E$2/200)),'Données résultat'!H$9&gt;$E$2-($S8*($E$2/200))),$T8,0)</f>
        <v>0</v>
      </c>
      <c r="Y8">
        <f>IF(AND('Données résultat'!I$9&lt;$E$2-($S7*($E$2/200)),'Données résultat'!I$9&gt;$E$2-($S8*($E$2/200))),$T8,0)</f>
        <v>0</v>
      </c>
      <c r="Z8">
        <f>IF(AND('Données résultat'!J$9&lt;$E$2-($S7*($E$2/200)),'Données résultat'!J$9&gt;$E$2-($S8*($E$2/200))),$T8,0)</f>
        <v>0</v>
      </c>
      <c r="AA8">
        <f>IF(AND('Données résultat'!K$9&lt;$E$2-($S7*($E$2/200)),'Données résultat'!K$9&gt;$E$2-($S8*($E$2/200))),$T8,0)</f>
        <v>0</v>
      </c>
      <c r="AB8">
        <f>IF(AND('Données résultat'!L$9&lt;$E$2-($S7*($E$2/200)),'Données résultat'!L$9&gt;$E$2-($S8*($E$2/200))),$T8,0)</f>
        <v>0</v>
      </c>
      <c r="AC8">
        <f>IF(AND('Données résultat'!M$9&lt;$E$2-($S7*($E$2/200)),'Données résultat'!M$9&gt;$E$2-($S8*($E$2/200))),$T8,0)</f>
        <v>0</v>
      </c>
      <c r="AD8">
        <f>IF(AND('Données résultat'!N$9&lt;$E$2-($S7*($E$2/200)),'Données résultat'!N$9&gt;$E$2-($S8*($E$2/200))),$T8,0)</f>
        <v>0</v>
      </c>
    </row>
    <row r="9" spans="1:30" x14ac:dyDescent="0.25">
      <c r="A9">
        <f t="shared" si="6"/>
        <v>3</v>
      </c>
      <c r="D9" s="21">
        <v>0.8</v>
      </c>
      <c r="E9" t="s">
        <v>31</v>
      </c>
      <c r="F9" s="37"/>
      <c r="S9">
        <v>8</v>
      </c>
      <c r="T9">
        <f t="shared" si="3"/>
        <v>96.5</v>
      </c>
      <c r="U9">
        <f>IF(AND('Données résultat'!E$9&lt;$E$2-($S8*($E$2/200)),'Données résultat'!E$9&gt;$E$2-($S9*($E$2/200))),$T9,0)</f>
        <v>0</v>
      </c>
      <c r="V9">
        <f>IF(AND('Données résultat'!F$9&lt;$E$2-($S8*($E$2/200)),'Données résultat'!F$9&gt;$E$2-($S9*($E$2/200))),$T9,0)</f>
        <v>0</v>
      </c>
      <c r="W9">
        <f>IF(AND('Données résultat'!G$9&lt;$E$2-($S8*($E$2/200)),'Données résultat'!G$9&gt;$E$2-($S9*($E$2/200))),$T9,0)</f>
        <v>0</v>
      </c>
      <c r="X9">
        <f>IF(AND('Données résultat'!H$9&lt;$E$2-($S8*($E$2/200)),'Données résultat'!H$9&gt;$E$2-($S9*($E$2/200))),$T9,0)</f>
        <v>0</v>
      </c>
      <c r="Y9">
        <f>IF(AND('Données résultat'!I$9&lt;$E$2-($S8*($E$2/200)),'Données résultat'!I$9&gt;$E$2-($S9*($E$2/200))),$T9,0)</f>
        <v>0</v>
      </c>
      <c r="Z9">
        <f>IF(AND('Données résultat'!J$9&lt;$E$2-($S8*($E$2/200)),'Données résultat'!J$9&gt;$E$2-($S9*($E$2/200))),$T9,0)</f>
        <v>0</v>
      </c>
      <c r="AA9">
        <f>IF(AND('Données résultat'!K$9&lt;$E$2-($S8*($E$2/200)),'Données résultat'!K$9&gt;$E$2-($S9*($E$2/200))),$T9,0)</f>
        <v>0</v>
      </c>
      <c r="AB9">
        <f>IF(AND('Données résultat'!L$9&lt;$E$2-($S8*($E$2/200)),'Données résultat'!L$9&gt;$E$2-($S9*($E$2/200))),$T9,0)</f>
        <v>0</v>
      </c>
      <c r="AC9">
        <f>IF(AND('Données résultat'!M$9&lt;$E$2-($S8*($E$2/200)),'Données résultat'!M$9&gt;$E$2-($S9*($E$2/200))),$T9,0)</f>
        <v>0</v>
      </c>
      <c r="AD9">
        <f>IF(AND('Données résultat'!N$9&lt;$E$2-($S8*($E$2/200)),'Données résultat'!N$9&gt;$E$2-($S9*($E$2/200))),$T9,0)</f>
        <v>0</v>
      </c>
    </row>
    <row r="10" spans="1:30" x14ac:dyDescent="0.25">
      <c r="A10">
        <f t="shared" si="6"/>
        <v>4</v>
      </c>
      <c r="D10" s="21">
        <v>0.7</v>
      </c>
      <c r="E10" t="s">
        <v>32</v>
      </c>
      <c r="F10" s="37"/>
      <c r="S10">
        <v>9</v>
      </c>
      <c r="T10">
        <f t="shared" si="3"/>
        <v>96</v>
      </c>
      <c r="U10">
        <f>IF(AND('Données résultat'!E$9&lt;$E$2-($S9*($E$2/200)),'Données résultat'!E$9&gt;$E$2-($S10*($E$2/200))),$T10,0)</f>
        <v>0</v>
      </c>
      <c r="V10">
        <f>IF(AND('Données résultat'!F$9&lt;$E$2-($S9*($E$2/200)),'Données résultat'!F$9&gt;$E$2-($S10*($E$2/200))),$T10,0)</f>
        <v>0</v>
      </c>
      <c r="W10">
        <f>IF(AND('Données résultat'!G$9&lt;$E$2-($S9*($E$2/200)),'Données résultat'!G$9&gt;$E$2-($S10*($E$2/200))),$T10,0)</f>
        <v>0</v>
      </c>
      <c r="X10">
        <f>IF(AND('Données résultat'!H$9&lt;$E$2-($S9*($E$2/200)),'Données résultat'!H$9&gt;$E$2-($S10*($E$2/200))),$T10,0)</f>
        <v>0</v>
      </c>
      <c r="Y10">
        <f>IF(AND('Données résultat'!I$9&lt;$E$2-($S9*($E$2/200)),'Données résultat'!I$9&gt;$E$2-($S10*($E$2/200))),$T10,0)</f>
        <v>0</v>
      </c>
      <c r="Z10">
        <f>IF(AND('Données résultat'!J$9&lt;$E$2-($S9*($E$2/200)),'Données résultat'!J$9&gt;$E$2-($S10*($E$2/200))),$T10,0)</f>
        <v>0</v>
      </c>
      <c r="AA10">
        <f>IF(AND('Données résultat'!K$9&lt;$E$2-($S9*($E$2/200)),'Données résultat'!K$9&gt;$E$2-($S10*($E$2/200))),$T10,0)</f>
        <v>0</v>
      </c>
      <c r="AB10">
        <f>IF(AND('Données résultat'!L$9&lt;$E$2-($S9*($E$2/200)),'Données résultat'!L$9&gt;$E$2-($S10*($E$2/200))),$T10,0)</f>
        <v>0</v>
      </c>
      <c r="AC10">
        <f>IF(AND('Données résultat'!M$9&lt;$E$2-($S9*($E$2/200)),'Données résultat'!M$9&gt;$E$2-($S10*($E$2/200))),$T10,0)</f>
        <v>0</v>
      </c>
      <c r="AD10">
        <f>IF(AND('Données résultat'!N$9&lt;$E$2-($S9*($E$2/200)),'Données résultat'!N$9&gt;$E$2-($S10*($E$2/200))),$T10,0)</f>
        <v>0</v>
      </c>
    </row>
    <row r="11" spans="1:30" x14ac:dyDescent="0.25">
      <c r="A11">
        <f t="shared" si="6"/>
        <v>5</v>
      </c>
      <c r="D11" s="21"/>
      <c r="S11">
        <v>10</v>
      </c>
      <c r="T11">
        <f t="shared" si="3"/>
        <v>95.5</v>
      </c>
      <c r="U11">
        <f>IF(AND('Données résultat'!E$9&lt;$E$2-($S10*($E$2/200)),'Données résultat'!E$9&gt;$E$2-($S11*($E$2/200))),$T11,0)</f>
        <v>0</v>
      </c>
      <c r="V11">
        <f>IF(AND('Données résultat'!F$9&lt;$E$2-($S10*($E$2/200)),'Données résultat'!F$9&gt;$E$2-($S11*($E$2/200))),$T11,0)</f>
        <v>0</v>
      </c>
      <c r="W11">
        <f>IF(AND('Données résultat'!G$9&lt;$E$2-($S10*($E$2/200)),'Données résultat'!G$9&gt;$E$2-($S11*($E$2/200))),$T11,0)</f>
        <v>0</v>
      </c>
      <c r="X11">
        <f>IF(AND('Données résultat'!H$9&lt;$E$2-($S10*($E$2/200)),'Données résultat'!H$9&gt;$E$2-($S11*($E$2/200))),$T11,0)</f>
        <v>0</v>
      </c>
      <c r="Y11">
        <f>IF(AND('Données résultat'!I$9&lt;$E$2-($S10*($E$2/200)),'Données résultat'!I$9&gt;$E$2-($S11*($E$2/200))),$T11,0)</f>
        <v>0</v>
      </c>
      <c r="Z11">
        <f>IF(AND('Données résultat'!J$9&lt;$E$2-($S10*($E$2/200)),'Données résultat'!J$9&gt;$E$2-($S11*($E$2/200))),$T11,0)</f>
        <v>0</v>
      </c>
      <c r="AA11">
        <f>IF(AND('Données résultat'!K$9&lt;$E$2-($S10*($E$2/200)),'Données résultat'!K$9&gt;$E$2-($S11*($E$2/200))),$T11,0)</f>
        <v>0</v>
      </c>
      <c r="AB11">
        <f>IF(AND('Données résultat'!L$9&lt;$E$2-($S10*($E$2/200)),'Données résultat'!L$9&gt;$E$2-($S11*($E$2/200))),$T11,0)</f>
        <v>0</v>
      </c>
      <c r="AC11">
        <f>IF(AND('Données résultat'!M$9&lt;$E$2-($S10*($E$2/200)),'Données résultat'!M$9&gt;$E$2-($S11*($E$2/200))),$T11,0)</f>
        <v>0</v>
      </c>
      <c r="AD11">
        <f>IF(AND('Données résultat'!N$9&lt;$E$2-($S10*($E$2/200)),'Données résultat'!N$9&gt;$E$2-($S11*($E$2/200))),$T11,0)</f>
        <v>0</v>
      </c>
    </row>
    <row r="12" spans="1:30" x14ac:dyDescent="0.25">
      <c r="A12">
        <f t="shared" si="6"/>
        <v>6</v>
      </c>
      <c r="E12" s="23">
        <f>E13/200</f>
        <v>1.1299999999999999</v>
      </c>
      <c r="S12">
        <v>11</v>
      </c>
      <c r="T12">
        <f t="shared" si="3"/>
        <v>95</v>
      </c>
      <c r="U12">
        <f>IF(AND('Données résultat'!E$9&lt;$E$2-($S11*($E$2/200)),'Données résultat'!E$9&gt;$E$2-($S12*($E$2/200))),$T12,0)</f>
        <v>0</v>
      </c>
      <c r="V12">
        <f>IF(AND('Données résultat'!F$9&lt;$E$2-($S11*($E$2/200)),'Données résultat'!F$9&gt;$E$2-($S12*($E$2/200))),$T12,0)</f>
        <v>0</v>
      </c>
      <c r="W12">
        <f>IF(AND('Données résultat'!G$9&lt;$E$2-($S11*($E$2/200)),'Données résultat'!G$9&gt;$E$2-($S12*($E$2/200))),$T12,0)</f>
        <v>0</v>
      </c>
      <c r="X12">
        <f>IF(AND('Données résultat'!H$9&lt;$E$2-($S11*($E$2/200)),'Données résultat'!H$9&gt;$E$2-($S12*($E$2/200))),$T12,0)</f>
        <v>0</v>
      </c>
      <c r="Y12">
        <f>IF(AND('Données résultat'!I$9&lt;$E$2-($S11*($E$2/200)),'Données résultat'!I$9&gt;$E$2-($S12*($E$2/200))),$T12,0)</f>
        <v>0</v>
      </c>
      <c r="Z12">
        <f>IF(AND('Données résultat'!J$9&lt;$E$2-($S11*($E$2/200)),'Données résultat'!J$9&gt;$E$2-($S12*($E$2/200))),$T12,0)</f>
        <v>0</v>
      </c>
      <c r="AA12">
        <f>IF(AND('Données résultat'!K$9&lt;$E$2-($S11*($E$2/200)),'Données résultat'!K$9&gt;$E$2-($S12*($E$2/200))),$T12,0)</f>
        <v>0</v>
      </c>
      <c r="AB12">
        <f>IF(AND('Données résultat'!L$9&lt;$E$2-($S11*($E$2/200)),'Données résultat'!L$9&gt;$E$2-($S12*($E$2/200))),$T12,0)</f>
        <v>0</v>
      </c>
      <c r="AC12">
        <f>IF(AND('Données résultat'!M$9&lt;$E$2-($S11*($E$2/200)),'Données résultat'!M$9&gt;$E$2-($S12*($E$2/200))),$T12,0)</f>
        <v>0</v>
      </c>
      <c r="AD12">
        <f>IF(AND('Données résultat'!N$9&lt;$E$2-($S11*($E$2/200)),'Données résultat'!N$9&gt;$E$2-($S12*($E$2/200))),$T12,0)</f>
        <v>0</v>
      </c>
    </row>
    <row r="13" spans="1:30" x14ac:dyDescent="0.25">
      <c r="A13">
        <f t="shared" si="6"/>
        <v>7</v>
      </c>
      <c r="D13">
        <v>100</v>
      </c>
      <c r="E13" s="24">
        <f>E2</f>
        <v>226</v>
      </c>
      <c r="F13">
        <f t="shared" ref="F13:F76" si="7">D13</f>
        <v>100</v>
      </c>
      <c r="S13">
        <v>12</v>
      </c>
      <c r="T13">
        <f t="shared" si="3"/>
        <v>94.5</v>
      </c>
      <c r="U13">
        <f>IF(AND('Données résultat'!E$9&lt;$E$2-($S12*($E$2/200)),'Données résultat'!E$9&gt;$E$2-($S13*($E$2/200))),$T13,0)</f>
        <v>0</v>
      </c>
      <c r="V13">
        <f>IF(AND('Données résultat'!F$9&lt;$E$2-($S12*($E$2/200)),'Données résultat'!F$9&gt;$E$2-($S13*($E$2/200))),$T13,0)</f>
        <v>0</v>
      </c>
      <c r="W13">
        <f>IF(AND('Données résultat'!G$9&lt;$E$2-($S12*($E$2/200)),'Données résultat'!G$9&gt;$E$2-($S13*($E$2/200))),$T13,0)</f>
        <v>0</v>
      </c>
      <c r="X13">
        <f>IF(AND('Données résultat'!H$9&lt;$E$2-($S12*($E$2/200)),'Données résultat'!H$9&gt;$E$2-($S13*($E$2/200))),$T13,0)</f>
        <v>0</v>
      </c>
      <c r="Y13">
        <f>IF(AND('Données résultat'!I$9&lt;$E$2-($S12*($E$2/200)),'Données résultat'!I$9&gt;$E$2-($S13*($E$2/200))),$T13,0)</f>
        <v>0</v>
      </c>
      <c r="Z13">
        <f>IF(AND('Données résultat'!J$9&lt;$E$2-($S12*($E$2/200)),'Données résultat'!J$9&gt;$E$2-($S13*($E$2/200))),$T13,0)</f>
        <v>0</v>
      </c>
      <c r="AA13">
        <f>IF(AND('Données résultat'!K$9&lt;$E$2-($S12*($E$2/200)),'Données résultat'!K$9&gt;$E$2-($S13*($E$2/200))),$T13,0)</f>
        <v>0</v>
      </c>
      <c r="AB13">
        <f>IF(AND('Données résultat'!L$9&lt;$E$2-($S12*($E$2/200)),'Données résultat'!L$9&gt;$E$2-($S13*($E$2/200))),$T13,0)</f>
        <v>0</v>
      </c>
      <c r="AC13">
        <f>IF(AND('Données résultat'!M$9&lt;$E$2-($S12*($E$2/200)),'Données résultat'!M$9&gt;$E$2-($S13*($E$2/200))),$T13,0)</f>
        <v>0</v>
      </c>
      <c r="AD13">
        <f>IF(AND('Données résultat'!N$9&lt;$E$2-($S12*($E$2/200)),'Données résultat'!N$9&gt;$E$2-($S13*($E$2/200))),$T13,0)</f>
        <v>0</v>
      </c>
    </row>
    <row r="14" spans="1:30" x14ac:dyDescent="0.25">
      <c r="A14">
        <f t="shared" si="6"/>
        <v>8</v>
      </c>
      <c r="D14">
        <f t="shared" ref="D14:D45" si="8">D13-0.5</f>
        <v>99.5</v>
      </c>
      <c r="E14" s="24">
        <f t="shared" ref="E14:E45" si="9">E13-$E$12</f>
        <v>224.87</v>
      </c>
      <c r="F14">
        <f t="shared" si="7"/>
        <v>99.5</v>
      </c>
      <c r="S14">
        <v>13</v>
      </c>
      <c r="T14">
        <f t="shared" si="3"/>
        <v>94</v>
      </c>
      <c r="U14">
        <f>IF(AND('Données résultat'!E$9&lt;$E$2-($S13*($E$2/200)),'Données résultat'!E$9&gt;$E$2-($S14*($E$2/200))),$T14,0)</f>
        <v>0</v>
      </c>
      <c r="V14">
        <f>IF(AND('Données résultat'!F$9&lt;$E$2-($S13*($E$2/200)),'Données résultat'!F$9&gt;$E$2-($S14*($E$2/200))),$T14,0)</f>
        <v>0</v>
      </c>
      <c r="W14">
        <f>IF(AND('Données résultat'!G$9&lt;$E$2-($S13*($E$2/200)),'Données résultat'!G$9&gt;$E$2-($S14*($E$2/200))),$T14,0)</f>
        <v>0</v>
      </c>
      <c r="X14">
        <f>IF(AND('Données résultat'!H$9&lt;$E$2-($S13*($E$2/200)),'Données résultat'!H$9&gt;$E$2-($S14*($E$2/200))),$T14,0)</f>
        <v>0</v>
      </c>
      <c r="Y14">
        <f>IF(AND('Données résultat'!I$9&lt;$E$2-($S13*($E$2/200)),'Données résultat'!I$9&gt;$E$2-($S14*($E$2/200))),$T14,0)</f>
        <v>0</v>
      </c>
      <c r="Z14">
        <f>IF(AND('Données résultat'!J$9&lt;$E$2-($S13*($E$2/200)),'Données résultat'!J$9&gt;$E$2-($S14*($E$2/200))),$T14,0)</f>
        <v>0</v>
      </c>
      <c r="AA14">
        <f>IF(AND('Données résultat'!K$9&lt;$E$2-($S13*($E$2/200)),'Données résultat'!K$9&gt;$E$2-($S14*($E$2/200))),$T14,0)</f>
        <v>0</v>
      </c>
      <c r="AB14">
        <f>IF(AND('Données résultat'!L$9&lt;$E$2-($S13*($E$2/200)),'Données résultat'!L$9&gt;$E$2-($S14*($E$2/200))),$T14,0)</f>
        <v>0</v>
      </c>
      <c r="AC14">
        <f>IF(AND('Données résultat'!M$9&lt;$E$2-($S13*($E$2/200)),'Données résultat'!M$9&gt;$E$2-($S14*($E$2/200))),$T14,0)</f>
        <v>0</v>
      </c>
      <c r="AD14">
        <f>IF(AND('Données résultat'!N$9&lt;$E$2-($S13*($E$2/200)),'Données résultat'!N$9&gt;$E$2-($S14*($E$2/200))),$T14,0)</f>
        <v>0</v>
      </c>
    </row>
    <row r="15" spans="1:30" x14ac:dyDescent="0.25">
      <c r="A15">
        <f t="shared" si="6"/>
        <v>9</v>
      </c>
      <c r="D15">
        <f t="shared" si="8"/>
        <v>99</v>
      </c>
      <c r="E15" s="24">
        <f t="shared" si="9"/>
        <v>223.74</v>
      </c>
      <c r="F15">
        <f t="shared" si="7"/>
        <v>99</v>
      </c>
      <c r="S15">
        <v>14</v>
      </c>
      <c r="T15">
        <f t="shared" si="3"/>
        <v>93.5</v>
      </c>
      <c r="U15">
        <f>IF(AND('Données résultat'!E$9&lt;$E$2-($S14*($E$2/200)),'Données résultat'!E$9&gt;$E$2-($S15*($E$2/200))),$T15,0)</f>
        <v>0</v>
      </c>
      <c r="V15">
        <f>IF(AND('Données résultat'!F$9&lt;$E$2-($S14*($E$2/200)),'Données résultat'!F$9&gt;$E$2-($S15*($E$2/200))),$T15,0)</f>
        <v>0</v>
      </c>
      <c r="W15">
        <f>IF(AND('Données résultat'!G$9&lt;$E$2-($S14*($E$2/200)),'Données résultat'!G$9&gt;$E$2-($S15*($E$2/200))),$T15,0)</f>
        <v>0</v>
      </c>
      <c r="X15">
        <f>IF(AND('Données résultat'!H$9&lt;$E$2-($S14*($E$2/200)),'Données résultat'!H$9&gt;$E$2-($S15*($E$2/200))),$T15,0)</f>
        <v>0</v>
      </c>
      <c r="Y15">
        <f>IF(AND('Données résultat'!I$9&lt;$E$2-($S14*($E$2/200)),'Données résultat'!I$9&gt;$E$2-($S15*($E$2/200))),$T15,0)</f>
        <v>0</v>
      </c>
      <c r="Z15">
        <f>IF(AND('Données résultat'!J$9&lt;$E$2-($S14*($E$2/200)),'Données résultat'!J$9&gt;$E$2-($S15*($E$2/200))),$T15,0)</f>
        <v>0</v>
      </c>
      <c r="AA15">
        <f>IF(AND('Données résultat'!K$9&lt;$E$2-($S14*($E$2/200)),'Données résultat'!K$9&gt;$E$2-($S15*($E$2/200))),$T15,0)</f>
        <v>0</v>
      </c>
      <c r="AB15">
        <f>IF(AND('Données résultat'!L$9&lt;$E$2-($S14*($E$2/200)),'Données résultat'!L$9&gt;$E$2-($S15*($E$2/200))),$T15,0)</f>
        <v>0</v>
      </c>
      <c r="AC15">
        <f>IF(AND('Données résultat'!M$9&lt;$E$2-($S14*($E$2/200)),'Données résultat'!M$9&gt;$E$2-($S15*($E$2/200))),$T15,0)</f>
        <v>0</v>
      </c>
      <c r="AD15">
        <f>IF(AND('Données résultat'!N$9&lt;$E$2-($S14*($E$2/200)),'Données résultat'!N$9&gt;$E$2-($S15*($E$2/200))),$T15,0)</f>
        <v>0</v>
      </c>
    </row>
    <row r="16" spans="1:30" x14ac:dyDescent="0.25">
      <c r="A16">
        <f t="shared" si="6"/>
        <v>10</v>
      </c>
      <c r="D16">
        <f t="shared" si="8"/>
        <v>98.5</v>
      </c>
      <c r="E16" s="24">
        <f t="shared" si="9"/>
        <v>222.61</v>
      </c>
      <c r="F16">
        <f t="shared" si="7"/>
        <v>98.5</v>
      </c>
      <c r="S16">
        <v>15</v>
      </c>
      <c r="T16">
        <f t="shared" si="3"/>
        <v>93</v>
      </c>
      <c r="U16">
        <f>IF(AND('Données résultat'!E$9&lt;$E$2-($S15*($E$2/200)),'Données résultat'!E$9&gt;$E$2-($S16*($E$2/200))),$T16,0)</f>
        <v>0</v>
      </c>
      <c r="V16">
        <f>IF(AND('Données résultat'!F$9&lt;$E$2-($S15*($E$2/200)),'Données résultat'!F$9&gt;$E$2-($S16*($E$2/200))),$T16,0)</f>
        <v>0</v>
      </c>
      <c r="W16">
        <f>IF(AND('Données résultat'!G$9&lt;$E$2-($S15*($E$2/200)),'Données résultat'!G$9&gt;$E$2-($S16*($E$2/200))),$T16,0)</f>
        <v>0</v>
      </c>
      <c r="X16">
        <f>IF(AND('Données résultat'!H$9&lt;$E$2-($S15*($E$2/200)),'Données résultat'!H$9&gt;$E$2-($S16*($E$2/200))),$T16,0)</f>
        <v>0</v>
      </c>
      <c r="Y16">
        <f>IF(AND('Données résultat'!I$9&lt;$E$2-($S15*($E$2/200)),'Données résultat'!I$9&gt;$E$2-($S16*($E$2/200))),$T16,0)</f>
        <v>0</v>
      </c>
      <c r="Z16">
        <f>IF(AND('Données résultat'!J$9&lt;$E$2-($S15*($E$2/200)),'Données résultat'!J$9&gt;$E$2-($S16*($E$2/200))),$T16,0)</f>
        <v>0</v>
      </c>
      <c r="AA16">
        <f>IF(AND('Données résultat'!K$9&lt;$E$2-($S15*($E$2/200)),'Données résultat'!K$9&gt;$E$2-($S16*($E$2/200))),$T16,0)</f>
        <v>0</v>
      </c>
      <c r="AB16">
        <f>IF(AND('Données résultat'!L$9&lt;$E$2-($S15*($E$2/200)),'Données résultat'!L$9&gt;$E$2-($S16*($E$2/200))),$T16,0)</f>
        <v>0</v>
      </c>
      <c r="AC16">
        <f>IF(AND('Données résultat'!M$9&lt;$E$2-($S15*($E$2/200)),'Données résultat'!M$9&gt;$E$2-($S16*($E$2/200))),$T16,0)</f>
        <v>0</v>
      </c>
      <c r="AD16">
        <f>IF(AND('Données résultat'!N$9&lt;$E$2-($S15*($E$2/200)),'Données résultat'!N$9&gt;$E$2-($S16*($E$2/200))),$T16,0)</f>
        <v>0</v>
      </c>
    </row>
    <row r="17" spans="1:30" x14ac:dyDescent="0.25">
      <c r="A17">
        <f t="shared" si="6"/>
        <v>11</v>
      </c>
      <c r="D17">
        <f t="shared" si="8"/>
        <v>98</v>
      </c>
      <c r="E17" s="24">
        <f t="shared" si="9"/>
        <v>221.48000000000002</v>
      </c>
      <c r="F17">
        <f t="shared" si="7"/>
        <v>98</v>
      </c>
      <c r="S17">
        <v>16</v>
      </c>
      <c r="T17">
        <f t="shared" si="3"/>
        <v>92.5</v>
      </c>
      <c r="U17">
        <f>IF(AND('Données résultat'!E$9&lt;$E$2-($S16*($E$2/200)),'Données résultat'!E$9&gt;$E$2-($S17*($E$2/200))),$T17,0)</f>
        <v>0</v>
      </c>
      <c r="V17">
        <f>IF(AND('Données résultat'!F$9&lt;$E$2-($S16*($E$2/200)),'Données résultat'!F$9&gt;$E$2-($S17*($E$2/200))),$T17,0)</f>
        <v>0</v>
      </c>
      <c r="W17">
        <f>IF(AND('Données résultat'!G$9&lt;$E$2-($S16*($E$2/200)),'Données résultat'!G$9&gt;$E$2-($S17*($E$2/200))),$T17,0)</f>
        <v>0</v>
      </c>
      <c r="X17">
        <f>IF(AND('Données résultat'!H$9&lt;$E$2-($S16*($E$2/200)),'Données résultat'!H$9&gt;$E$2-($S17*($E$2/200))),$T17,0)</f>
        <v>0</v>
      </c>
      <c r="Y17">
        <f>IF(AND('Données résultat'!I$9&lt;$E$2-($S16*($E$2/200)),'Données résultat'!I$9&gt;$E$2-($S17*($E$2/200))),$T17,0)</f>
        <v>0</v>
      </c>
      <c r="Z17">
        <f>IF(AND('Données résultat'!J$9&lt;$E$2-($S16*($E$2/200)),'Données résultat'!J$9&gt;$E$2-($S17*($E$2/200))),$T17,0)</f>
        <v>0</v>
      </c>
      <c r="AA17">
        <f>IF(AND('Données résultat'!K$9&lt;$E$2-($S16*($E$2/200)),'Données résultat'!K$9&gt;$E$2-($S17*($E$2/200))),$T17,0)</f>
        <v>0</v>
      </c>
      <c r="AB17">
        <f>IF(AND('Données résultat'!L$9&lt;$E$2-($S16*($E$2/200)),'Données résultat'!L$9&gt;$E$2-($S17*($E$2/200))),$T17,0)</f>
        <v>0</v>
      </c>
      <c r="AC17">
        <f>IF(AND('Données résultat'!M$9&lt;$E$2-($S16*($E$2/200)),'Données résultat'!M$9&gt;$E$2-($S17*($E$2/200))),$T17,0)</f>
        <v>0</v>
      </c>
      <c r="AD17">
        <f>IF(AND('Données résultat'!N$9&lt;$E$2-($S16*($E$2/200)),'Données résultat'!N$9&gt;$E$2-($S17*($E$2/200))),$T17,0)</f>
        <v>0</v>
      </c>
    </row>
    <row r="18" spans="1:30" x14ac:dyDescent="0.25">
      <c r="A18">
        <f t="shared" si="6"/>
        <v>12</v>
      </c>
      <c r="D18">
        <f t="shared" si="8"/>
        <v>97.5</v>
      </c>
      <c r="E18" s="24">
        <f t="shared" si="9"/>
        <v>220.35000000000002</v>
      </c>
      <c r="F18">
        <f t="shared" si="7"/>
        <v>97.5</v>
      </c>
      <c r="S18">
        <v>17</v>
      </c>
      <c r="T18">
        <f t="shared" si="3"/>
        <v>92</v>
      </c>
      <c r="U18">
        <f>IF(AND('Données résultat'!E$9&lt;$E$2-($S17*($E$2/200)),'Données résultat'!E$9&gt;$E$2-($S18*($E$2/200))),$T18,0)</f>
        <v>0</v>
      </c>
      <c r="V18">
        <f>IF(AND('Données résultat'!F$9&lt;$E$2-($S17*($E$2/200)),'Données résultat'!F$9&gt;$E$2-($S18*($E$2/200))),$T18,0)</f>
        <v>0</v>
      </c>
      <c r="W18">
        <f>IF(AND('Données résultat'!G$9&lt;$E$2-($S17*($E$2/200)),'Données résultat'!G$9&gt;$E$2-($S18*($E$2/200))),$T18,0)</f>
        <v>0</v>
      </c>
      <c r="X18">
        <f>IF(AND('Données résultat'!H$9&lt;$E$2-($S17*($E$2/200)),'Données résultat'!H$9&gt;$E$2-($S18*($E$2/200))),$T18,0)</f>
        <v>0</v>
      </c>
      <c r="Y18">
        <f>IF(AND('Données résultat'!I$9&lt;$E$2-($S17*($E$2/200)),'Données résultat'!I$9&gt;$E$2-($S18*($E$2/200))),$T18,0)</f>
        <v>0</v>
      </c>
      <c r="Z18">
        <f>IF(AND('Données résultat'!J$9&lt;$E$2-($S17*($E$2/200)),'Données résultat'!J$9&gt;$E$2-($S18*($E$2/200))),$T18,0)</f>
        <v>0</v>
      </c>
      <c r="AA18">
        <f>IF(AND('Données résultat'!K$9&lt;$E$2-($S17*($E$2/200)),'Données résultat'!K$9&gt;$E$2-($S18*($E$2/200))),$T18,0)</f>
        <v>0</v>
      </c>
      <c r="AB18">
        <f>IF(AND('Données résultat'!L$9&lt;$E$2-($S17*($E$2/200)),'Données résultat'!L$9&gt;$E$2-($S18*($E$2/200))),$T18,0)</f>
        <v>0</v>
      </c>
      <c r="AC18">
        <f>IF(AND('Données résultat'!M$9&lt;$E$2-($S17*($E$2/200)),'Données résultat'!M$9&gt;$E$2-($S18*($E$2/200))),$T18,0)</f>
        <v>0</v>
      </c>
      <c r="AD18">
        <f>IF(AND('Données résultat'!N$9&lt;$E$2-($S17*($E$2/200)),'Données résultat'!N$9&gt;$E$2-($S18*($E$2/200))),$T18,0)</f>
        <v>0</v>
      </c>
    </row>
    <row r="19" spans="1:30" x14ac:dyDescent="0.25">
      <c r="A19">
        <f t="shared" si="6"/>
        <v>13</v>
      </c>
      <c r="D19">
        <f t="shared" si="8"/>
        <v>97</v>
      </c>
      <c r="E19" s="24">
        <f t="shared" si="9"/>
        <v>219.22000000000003</v>
      </c>
      <c r="F19">
        <f t="shared" si="7"/>
        <v>97</v>
      </c>
      <c r="H19" s="25"/>
      <c r="S19">
        <v>18</v>
      </c>
      <c r="T19">
        <f t="shared" si="3"/>
        <v>91.5</v>
      </c>
      <c r="U19">
        <f>IF(AND('Données résultat'!E$9&lt;$E$2-($S18*($E$2/200)),'Données résultat'!E$9&gt;$E$2-($S19*($E$2/200))),$T19,0)</f>
        <v>0</v>
      </c>
      <c r="V19">
        <f>IF(AND('Données résultat'!F$9&lt;$E$2-($S18*($E$2/200)),'Données résultat'!F$9&gt;$E$2-($S19*($E$2/200))),$T19,0)</f>
        <v>0</v>
      </c>
      <c r="W19">
        <f>IF(AND('Données résultat'!G$9&lt;$E$2-($S18*($E$2/200)),'Données résultat'!G$9&gt;$E$2-($S19*($E$2/200))),$T19,0)</f>
        <v>0</v>
      </c>
      <c r="X19">
        <f>IF(AND('Données résultat'!H$9&lt;$E$2-($S18*($E$2/200)),'Données résultat'!H$9&gt;$E$2-($S19*($E$2/200))),$T19,0)</f>
        <v>0</v>
      </c>
      <c r="Y19">
        <f>IF(AND('Données résultat'!I$9&lt;$E$2-($S18*($E$2/200)),'Données résultat'!I$9&gt;$E$2-($S19*($E$2/200))),$T19,0)</f>
        <v>0</v>
      </c>
      <c r="Z19">
        <f>IF(AND('Données résultat'!J$9&lt;$E$2-($S18*($E$2/200)),'Données résultat'!J$9&gt;$E$2-($S19*($E$2/200))),$T19,0)</f>
        <v>0</v>
      </c>
      <c r="AA19">
        <f>IF(AND('Données résultat'!K$9&lt;$E$2-($S18*($E$2/200)),'Données résultat'!K$9&gt;$E$2-($S19*($E$2/200))),$T19,0)</f>
        <v>0</v>
      </c>
      <c r="AB19">
        <f>IF(AND('Données résultat'!L$9&lt;$E$2-($S18*($E$2/200)),'Données résultat'!L$9&gt;$E$2-($S19*($E$2/200))),$T19,0)</f>
        <v>0</v>
      </c>
      <c r="AC19">
        <f>IF(AND('Données résultat'!M$9&lt;$E$2-($S18*($E$2/200)),'Données résultat'!M$9&gt;$E$2-($S19*($E$2/200))),$T19,0)</f>
        <v>0</v>
      </c>
      <c r="AD19">
        <f>IF(AND('Données résultat'!N$9&lt;$E$2-($S18*($E$2/200)),'Données résultat'!N$9&gt;$E$2-($S19*($E$2/200))),$T19,0)</f>
        <v>0</v>
      </c>
    </row>
    <row r="20" spans="1:30" x14ac:dyDescent="0.25">
      <c r="A20">
        <f t="shared" si="6"/>
        <v>14</v>
      </c>
      <c r="D20">
        <f t="shared" si="8"/>
        <v>96.5</v>
      </c>
      <c r="E20" s="24">
        <f t="shared" si="9"/>
        <v>218.09000000000003</v>
      </c>
      <c r="F20">
        <f t="shared" si="7"/>
        <v>96.5</v>
      </c>
      <c r="S20">
        <v>19</v>
      </c>
      <c r="T20">
        <f t="shared" si="3"/>
        <v>91</v>
      </c>
      <c r="U20">
        <f>IF(AND('Données résultat'!E$9&lt;$E$2-($S19*($E$2/200)),'Données résultat'!E$9&gt;$E$2-($S20*($E$2/200))),$T20,0)</f>
        <v>0</v>
      </c>
      <c r="V20">
        <f>IF(AND('Données résultat'!F$9&lt;$E$2-($S19*($E$2/200)),'Données résultat'!F$9&gt;$E$2-($S20*($E$2/200))),$T20,0)</f>
        <v>0</v>
      </c>
      <c r="W20">
        <f>IF(AND('Données résultat'!G$9&lt;$E$2-($S19*($E$2/200)),'Données résultat'!G$9&gt;$E$2-($S20*($E$2/200))),$T20,0)</f>
        <v>0</v>
      </c>
      <c r="X20">
        <f>IF(AND('Données résultat'!H$9&lt;$E$2-($S19*($E$2/200)),'Données résultat'!H$9&gt;$E$2-($S20*($E$2/200))),$T20,0)</f>
        <v>0</v>
      </c>
      <c r="Y20">
        <f>IF(AND('Données résultat'!I$9&lt;$E$2-($S19*($E$2/200)),'Données résultat'!I$9&gt;$E$2-($S20*($E$2/200))),$T20,0)</f>
        <v>0</v>
      </c>
      <c r="Z20">
        <f>IF(AND('Données résultat'!J$9&lt;$E$2-($S19*($E$2/200)),'Données résultat'!J$9&gt;$E$2-($S20*($E$2/200))),$T20,0)</f>
        <v>0</v>
      </c>
      <c r="AA20">
        <f>IF(AND('Données résultat'!K$9&lt;$E$2-($S19*($E$2/200)),'Données résultat'!K$9&gt;$E$2-($S20*($E$2/200))),$T20,0)</f>
        <v>0</v>
      </c>
      <c r="AB20">
        <f>IF(AND('Données résultat'!L$9&lt;$E$2-($S19*($E$2/200)),'Données résultat'!L$9&gt;$E$2-($S20*($E$2/200))),$T20,0)</f>
        <v>0</v>
      </c>
      <c r="AC20">
        <f>IF(AND('Données résultat'!M$9&lt;$E$2-($S19*($E$2/200)),'Données résultat'!M$9&gt;$E$2-($S20*($E$2/200))),$T20,0)</f>
        <v>0</v>
      </c>
      <c r="AD20">
        <f>IF(AND('Données résultat'!N$9&lt;$E$2-($S19*($E$2/200)),'Données résultat'!N$9&gt;$E$2-($S20*($E$2/200))),$T20,0)</f>
        <v>0</v>
      </c>
    </row>
    <row r="21" spans="1:30" x14ac:dyDescent="0.25">
      <c r="A21">
        <f t="shared" si="6"/>
        <v>15</v>
      </c>
      <c r="D21">
        <f t="shared" si="8"/>
        <v>96</v>
      </c>
      <c r="E21" s="24">
        <f t="shared" si="9"/>
        <v>216.96000000000004</v>
      </c>
      <c r="F21">
        <f t="shared" si="7"/>
        <v>96</v>
      </c>
      <c r="S21">
        <v>20</v>
      </c>
      <c r="T21">
        <f t="shared" si="3"/>
        <v>90.5</v>
      </c>
      <c r="U21">
        <f>IF(AND('Données résultat'!E$9&lt;$E$2-($S20*($E$2/200)),'Données résultat'!E$9&gt;$E$2-($S21*($E$2/200))),$T21,0)</f>
        <v>0</v>
      </c>
      <c r="V21">
        <f>IF(AND('Données résultat'!F$9&lt;$E$2-($S20*($E$2/200)),'Données résultat'!F$9&gt;$E$2-($S21*($E$2/200))),$T21,0)</f>
        <v>0</v>
      </c>
      <c r="W21">
        <f>IF(AND('Données résultat'!G$9&lt;$E$2-($S20*($E$2/200)),'Données résultat'!G$9&gt;$E$2-($S21*($E$2/200))),$T21,0)</f>
        <v>0</v>
      </c>
      <c r="X21">
        <f>IF(AND('Données résultat'!H$9&lt;$E$2-($S20*($E$2/200)),'Données résultat'!H$9&gt;$E$2-($S21*($E$2/200))),$T21,0)</f>
        <v>0</v>
      </c>
      <c r="Y21">
        <f>IF(AND('Données résultat'!I$9&lt;$E$2-($S20*($E$2/200)),'Données résultat'!I$9&gt;$E$2-($S21*($E$2/200))),$T21,0)</f>
        <v>0</v>
      </c>
      <c r="Z21">
        <f>IF(AND('Données résultat'!J$9&lt;$E$2-($S20*($E$2/200)),'Données résultat'!J$9&gt;$E$2-($S21*($E$2/200))),$T21,0)</f>
        <v>0</v>
      </c>
      <c r="AA21">
        <f>IF(AND('Données résultat'!K$9&lt;$E$2-($S20*($E$2/200)),'Données résultat'!K$9&gt;$E$2-($S21*($E$2/200))),$T21,0)</f>
        <v>0</v>
      </c>
      <c r="AB21">
        <f>IF(AND('Données résultat'!L$9&lt;$E$2-($S20*($E$2/200)),'Données résultat'!L$9&gt;$E$2-($S21*($E$2/200))),$T21,0)</f>
        <v>0</v>
      </c>
      <c r="AC21">
        <f>IF(AND('Données résultat'!M$9&lt;$E$2-($S20*($E$2/200)),'Données résultat'!M$9&gt;$E$2-($S21*($E$2/200))),$T21,0)</f>
        <v>0</v>
      </c>
      <c r="AD21">
        <f>IF(AND('Données résultat'!N$9&lt;$E$2-($S20*($E$2/200)),'Données résultat'!N$9&gt;$E$2-($S21*($E$2/200))),$T21,0)</f>
        <v>0</v>
      </c>
    </row>
    <row r="22" spans="1:30" x14ac:dyDescent="0.25">
      <c r="A22">
        <f t="shared" si="6"/>
        <v>16</v>
      </c>
      <c r="D22">
        <f t="shared" si="8"/>
        <v>95.5</v>
      </c>
      <c r="E22" s="24">
        <f t="shared" si="9"/>
        <v>215.83000000000004</v>
      </c>
      <c r="F22">
        <f t="shared" si="7"/>
        <v>95.5</v>
      </c>
      <c r="S22">
        <v>21</v>
      </c>
      <c r="T22">
        <f t="shared" si="3"/>
        <v>90</v>
      </c>
      <c r="U22">
        <f>IF(AND('Données résultat'!E$9&lt;$E$2-($S21*($E$2/200)),'Données résultat'!E$9&gt;$E$2-($S22*($E$2/200))),$T22,0)</f>
        <v>0</v>
      </c>
      <c r="V22">
        <f>IF(AND('Données résultat'!F$9&lt;$E$2-($S21*($E$2/200)),'Données résultat'!F$9&gt;$E$2-($S22*($E$2/200))),$T22,0)</f>
        <v>0</v>
      </c>
      <c r="W22">
        <f>IF(AND('Données résultat'!G$9&lt;$E$2-($S21*($E$2/200)),'Données résultat'!G$9&gt;$E$2-($S22*($E$2/200))),$T22,0)</f>
        <v>0</v>
      </c>
      <c r="X22">
        <f>IF(AND('Données résultat'!H$9&lt;$E$2-($S21*($E$2/200)),'Données résultat'!H$9&gt;$E$2-($S22*($E$2/200))),$T22,0)</f>
        <v>0</v>
      </c>
      <c r="Y22">
        <f>IF(AND('Données résultat'!I$9&lt;$E$2-($S21*($E$2/200)),'Données résultat'!I$9&gt;$E$2-($S22*($E$2/200))),$T22,0)</f>
        <v>0</v>
      </c>
      <c r="Z22">
        <f>IF(AND('Données résultat'!J$9&lt;$E$2-($S21*($E$2/200)),'Données résultat'!J$9&gt;$E$2-($S22*($E$2/200))),$T22,0)</f>
        <v>0</v>
      </c>
      <c r="AA22">
        <f>IF(AND('Données résultat'!K$9&lt;$E$2-($S21*($E$2/200)),'Données résultat'!K$9&gt;$E$2-($S22*($E$2/200))),$T22,0)</f>
        <v>0</v>
      </c>
      <c r="AB22">
        <f>IF(AND('Données résultat'!L$9&lt;$E$2-($S21*($E$2/200)),'Données résultat'!L$9&gt;$E$2-($S22*($E$2/200))),$T22,0)</f>
        <v>0</v>
      </c>
      <c r="AC22">
        <f>IF(AND('Données résultat'!M$9&lt;$E$2-($S21*($E$2/200)),'Données résultat'!M$9&gt;$E$2-($S22*($E$2/200))),$T22,0)</f>
        <v>0</v>
      </c>
      <c r="AD22">
        <f>IF(AND('Données résultat'!N$9&lt;$E$2-($S21*($E$2/200)),'Données résultat'!N$9&gt;$E$2-($S22*($E$2/200))),$T22,0)</f>
        <v>0</v>
      </c>
    </row>
    <row r="23" spans="1:30" x14ac:dyDescent="0.25">
      <c r="A23">
        <f t="shared" si="6"/>
        <v>17</v>
      </c>
      <c r="D23">
        <f t="shared" si="8"/>
        <v>95</v>
      </c>
      <c r="E23" s="24">
        <f t="shared" si="9"/>
        <v>214.70000000000005</v>
      </c>
      <c r="F23">
        <f t="shared" si="7"/>
        <v>95</v>
      </c>
      <c r="S23">
        <v>22</v>
      </c>
      <c r="T23">
        <f t="shared" si="3"/>
        <v>89.5</v>
      </c>
      <c r="U23">
        <f>IF(AND('Données résultat'!E$9&lt;$E$2-($S22*($E$2/200)),'Données résultat'!E$9&gt;$E$2-($S23*($E$2/200))),$T23,0)</f>
        <v>0</v>
      </c>
      <c r="V23">
        <f>IF(AND('Données résultat'!F$9&lt;$E$2-($S22*($E$2/200)),'Données résultat'!F$9&gt;$E$2-($S23*($E$2/200))),$T23,0)</f>
        <v>0</v>
      </c>
      <c r="W23">
        <f>IF(AND('Données résultat'!G$9&lt;$E$2-($S22*($E$2/200)),'Données résultat'!G$9&gt;$E$2-($S23*($E$2/200))),$T23,0)</f>
        <v>0</v>
      </c>
      <c r="X23">
        <f>IF(AND('Données résultat'!H$9&lt;$E$2-($S22*($E$2/200)),'Données résultat'!H$9&gt;$E$2-($S23*($E$2/200))),$T23,0)</f>
        <v>0</v>
      </c>
      <c r="Y23">
        <f>IF(AND('Données résultat'!I$9&lt;$E$2-($S22*($E$2/200)),'Données résultat'!I$9&gt;$E$2-($S23*($E$2/200))),$T23,0)</f>
        <v>0</v>
      </c>
      <c r="Z23">
        <f>IF(AND('Données résultat'!J$9&lt;$E$2-($S22*($E$2/200)),'Données résultat'!J$9&gt;$E$2-($S23*($E$2/200))),$T23,0)</f>
        <v>0</v>
      </c>
      <c r="AA23">
        <f>IF(AND('Données résultat'!K$9&lt;$E$2-($S22*($E$2/200)),'Données résultat'!K$9&gt;$E$2-($S23*($E$2/200))),$T23,0)</f>
        <v>0</v>
      </c>
      <c r="AB23">
        <f>IF(AND('Données résultat'!L$9&lt;$E$2-($S22*($E$2/200)),'Données résultat'!L$9&gt;$E$2-($S23*($E$2/200))),$T23,0)</f>
        <v>0</v>
      </c>
      <c r="AC23">
        <f>IF(AND('Données résultat'!M$9&lt;$E$2-($S22*($E$2/200)),'Données résultat'!M$9&gt;$E$2-($S23*($E$2/200))),$T23,0)</f>
        <v>0</v>
      </c>
      <c r="AD23">
        <f>IF(AND('Données résultat'!N$9&lt;$E$2-($S22*($E$2/200)),'Données résultat'!N$9&gt;$E$2-($S23*($E$2/200))),$T23,0)</f>
        <v>0</v>
      </c>
    </row>
    <row r="24" spans="1:30" x14ac:dyDescent="0.25">
      <c r="A24">
        <f t="shared" si="6"/>
        <v>18</v>
      </c>
      <c r="D24">
        <f t="shared" si="8"/>
        <v>94.5</v>
      </c>
      <c r="E24" s="24">
        <f t="shared" si="9"/>
        <v>213.57000000000005</v>
      </c>
      <c r="F24">
        <f t="shared" si="7"/>
        <v>94.5</v>
      </c>
      <c r="S24">
        <v>23</v>
      </c>
      <c r="T24">
        <f t="shared" si="3"/>
        <v>89</v>
      </c>
      <c r="U24">
        <f>IF(AND('Données résultat'!E$9&lt;$E$2-($S23*($E$2/200)),'Données résultat'!E$9&gt;$E$2-($S24*($E$2/200))),$T24,0)</f>
        <v>0</v>
      </c>
      <c r="V24">
        <f>IF(AND('Données résultat'!F$9&lt;$E$2-($S23*($E$2/200)),'Données résultat'!F$9&gt;$E$2-($S24*($E$2/200))),$T24,0)</f>
        <v>0</v>
      </c>
      <c r="W24">
        <f>IF(AND('Données résultat'!G$9&lt;$E$2-($S23*($E$2/200)),'Données résultat'!G$9&gt;$E$2-($S24*($E$2/200))),$T24,0)</f>
        <v>0</v>
      </c>
      <c r="X24">
        <f>IF(AND('Données résultat'!H$9&lt;$E$2-($S23*($E$2/200)),'Données résultat'!H$9&gt;$E$2-($S24*($E$2/200))),$T24,0)</f>
        <v>0</v>
      </c>
      <c r="Y24">
        <f>IF(AND('Données résultat'!I$9&lt;$E$2-($S23*($E$2/200)),'Données résultat'!I$9&gt;$E$2-($S24*($E$2/200))),$T24,0)</f>
        <v>0</v>
      </c>
      <c r="Z24">
        <f>IF(AND('Données résultat'!J$9&lt;$E$2-($S23*($E$2/200)),'Données résultat'!J$9&gt;$E$2-($S24*($E$2/200))),$T24,0)</f>
        <v>0</v>
      </c>
      <c r="AA24">
        <f>IF(AND('Données résultat'!K$9&lt;$E$2-($S23*($E$2/200)),'Données résultat'!K$9&gt;$E$2-($S24*($E$2/200))),$T24,0)</f>
        <v>0</v>
      </c>
      <c r="AB24">
        <f>IF(AND('Données résultat'!L$9&lt;$E$2-($S23*($E$2/200)),'Données résultat'!L$9&gt;$E$2-($S24*($E$2/200))),$T24,0)</f>
        <v>0</v>
      </c>
      <c r="AC24">
        <f>IF(AND('Données résultat'!M$9&lt;$E$2-($S23*($E$2/200)),'Données résultat'!M$9&gt;$E$2-($S24*($E$2/200))),$T24,0)</f>
        <v>0</v>
      </c>
      <c r="AD24">
        <f>IF(AND('Données résultat'!N$9&lt;$E$2-($S23*($E$2/200)),'Données résultat'!N$9&gt;$E$2-($S24*($E$2/200))),$T24,0)</f>
        <v>0</v>
      </c>
    </row>
    <row r="25" spans="1:30" x14ac:dyDescent="0.25">
      <c r="A25">
        <f t="shared" si="6"/>
        <v>19</v>
      </c>
      <c r="D25">
        <f t="shared" si="8"/>
        <v>94</v>
      </c>
      <c r="E25" s="24">
        <f t="shared" si="9"/>
        <v>212.44000000000005</v>
      </c>
      <c r="F25">
        <f t="shared" si="7"/>
        <v>94</v>
      </c>
      <c r="S25">
        <v>24</v>
      </c>
      <c r="T25">
        <f t="shared" si="3"/>
        <v>88.5</v>
      </c>
      <c r="U25">
        <f>IF(AND('Données résultat'!E$9&lt;$E$2-($S24*($E$2/200)),'Données résultat'!E$9&gt;$E$2-($S25*($E$2/200))),$T25,0)</f>
        <v>0</v>
      </c>
      <c r="V25">
        <f>IF(AND('Données résultat'!F$9&lt;$E$2-($S24*($E$2/200)),'Données résultat'!F$9&gt;$E$2-($S25*($E$2/200))),$T25,0)</f>
        <v>0</v>
      </c>
      <c r="W25">
        <f>IF(AND('Données résultat'!G$9&lt;$E$2-($S24*($E$2/200)),'Données résultat'!G$9&gt;$E$2-($S25*($E$2/200))),$T25,0)</f>
        <v>0</v>
      </c>
      <c r="X25">
        <f>IF(AND('Données résultat'!H$9&lt;$E$2-($S24*($E$2/200)),'Données résultat'!H$9&gt;$E$2-($S25*($E$2/200))),$T25,0)</f>
        <v>0</v>
      </c>
      <c r="Y25">
        <f>IF(AND('Données résultat'!I$9&lt;$E$2-($S24*($E$2/200)),'Données résultat'!I$9&gt;$E$2-($S25*($E$2/200))),$T25,0)</f>
        <v>0</v>
      </c>
      <c r="Z25">
        <f>IF(AND('Données résultat'!J$9&lt;$E$2-($S24*($E$2/200)),'Données résultat'!J$9&gt;$E$2-($S25*($E$2/200))),$T25,0)</f>
        <v>0</v>
      </c>
      <c r="AA25">
        <f>IF(AND('Données résultat'!K$9&lt;$E$2-($S24*($E$2/200)),'Données résultat'!K$9&gt;$E$2-($S25*($E$2/200))),$T25,0)</f>
        <v>0</v>
      </c>
      <c r="AB25">
        <f>IF(AND('Données résultat'!L$9&lt;$E$2-($S24*($E$2/200)),'Données résultat'!L$9&gt;$E$2-($S25*($E$2/200))),$T25,0)</f>
        <v>0</v>
      </c>
      <c r="AC25">
        <f>IF(AND('Données résultat'!M$9&lt;$E$2-($S24*($E$2/200)),'Données résultat'!M$9&gt;$E$2-($S25*($E$2/200))),$T25,0)</f>
        <v>0</v>
      </c>
      <c r="AD25">
        <f>IF(AND('Données résultat'!N$9&lt;$E$2-($S24*($E$2/200)),'Données résultat'!N$9&gt;$E$2-($S25*($E$2/200))),$T25,0)</f>
        <v>0</v>
      </c>
    </row>
    <row r="26" spans="1:30" x14ac:dyDescent="0.25">
      <c r="A26">
        <f t="shared" si="6"/>
        <v>20</v>
      </c>
      <c r="D26">
        <f t="shared" si="8"/>
        <v>93.5</v>
      </c>
      <c r="E26" s="24">
        <f t="shared" si="9"/>
        <v>211.31000000000006</v>
      </c>
      <c r="F26">
        <f t="shared" si="7"/>
        <v>93.5</v>
      </c>
      <c r="S26">
        <v>25</v>
      </c>
      <c r="T26">
        <f t="shared" si="3"/>
        <v>88</v>
      </c>
      <c r="U26">
        <f>IF(AND('Données résultat'!E$9&lt;$E$2-($S25*($E$2/200)),'Données résultat'!E$9&gt;$E$2-($S26*($E$2/200))),$T26,0)</f>
        <v>0</v>
      </c>
      <c r="V26">
        <f>IF(AND('Données résultat'!F$9&lt;$E$2-($S25*($E$2/200)),'Données résultat'!F$9&gt;$E$2-($S26*($E$2/200))),$T26,0)</f>
        <v>0</v>
      </c>
      <c r="W26">
        <f>IF(AND('Données résultat'!G$9&lt;$E$2-($S25*($E$2/200)),'Données résultat'!G$9&gt;$E$2-($S26*($E$2/200))),$T26,0)</f>
        <v>0</v>
      </c>
      <c r="X26">
        <f>IF(AND('Données résultat'!H$9&lt;$E$2-($S25*($E$2/200)),'Données résultat'!H$9&gt;$E$2-($S26*($E$2/200))),$T26,0)</f>
        <v>0</v>
      </c>
      <c r="Y26">
        <f>IF(AND('Données résultat'!I$9&lt;$E$2-($S25*($E$2/200)),'Données résultat'!I$9&gt;$E$2-($S26*($E$2/200))),$T26,0)</f>
        <v>0</v>
      </c>
      <c r="Z26">
        <f>IF(AND('Données résultat'!J$9&lt;$E$2-($S25*($E$2/200)),'Données résultat'!J$9&gt;$E$2-($S26*($E$2/200))),$T26,0)</f>
        <v>0</v>
      </c>
      <c r="AA26">
        <f>IF(AND('Données résultat'!K$9&lt;$E$2-($S25*($E$2/200)),'Données résultat'!K$9&gt;$E$2-($S26*($E$2/200))),$T26,0)</f>
        <v>0</v>
      </c>
      <c r="AB26">
        <f>IF(AND('Données résultat'!L$9&lt;$E$2-($S25*($E$2/200)),'Données résultat'!L$9&gt;$E$2-($S26*($E$2/200))),$T26,0)</f>
        <v>0</v>
      </c>
      <c r="AC26">
        <f>IF(AND('Données résultat'!M$9&lt;$E$2-($S25*($E$2/200)),'Données résultat'!M$9&gt;$E$2-($S26*($E$2/200))),$T26,0)</f>
        <v>0</v>
      </c>
      <c r="AD26">
        <f>IF(AND('Données résultat'!N$9&lt;$E$2-($S25*($E$2/200)),'Données résultat'!N$9&gt;$E$2-($S26*($E$2/200))),$T26,0)</f>
        <v>0</v>
      </c>
    </row>
    <row r="27" spans="1:30" x14ac:dyDescent="0.25">
      <c r="A27">
        <f t="shared" si="6"/>
        <v>21</v>
      </c>
      <c r="D27">
        <f t="shared" si="8"/>
        <v>93</v>
      </c>
      <c r="E27" s="24">
        <f t="shared" si="9"/>
        <v>210.18000000000006</v>
      </c>
      <c r="F27">
        <f t="shared" si="7"/>
        <v>93</v>
      </c>
      <c r="S27">
        <v>26</v>
      </c>
      <c r="T27">
        <f t="shared" si="3"/>
        <v>87.5</v>
      </c>
      <c r="U27">
        <f>IF(AND('Données résultat'!E$9&lt;$E$2-($S26*($E$2/200)),'Données résultat'!E$9&gt;$E$2-($S27*($E$2/200))),$T27,0)</f>
        <v>0</v>
      </c>
      <c r="V27">
        <f>IF(AND('Données résultat'!F$9&lt;$E$2-($S26*($E$2/200)),'Données résultat'!F$9&gt;$E$2-($S27*($E$2/200))),$T27,0)</f>
        <v>0</v>
      </c>
      <c r="W27">
        <f>IF(AND('Données résultat'!G$9&lt;$E$2-($S26*($E$2/200)),'Données résultat'!G$9&gt;$E$2-($S27*($E$2/200))),$T27,0)</f>
        <v>0</v>
      </c>
      <c r="X27">
        <f>IF(AND('Données résultat'!H$9&lt;$E$2-($S26*($E$2/200)),'Données résultat'!H$9&gt;$E$2-($S27*($E$2/200))),$T27,0)</f>
        <v>0</v>
      </c>
      <c r="Y27">
        <f>IF(AND('Données résultat'!I$9&lt;$E$2-($S26*($E$2/200)),'Données résultat'!I$9&gt;$E$2-($S27*($E$2/200))),$T27,0)</f>
        <v>0</v>
      </c>
      <c r="Z27">
        <f>IF(AND('Données résultat'!J$9&lt;$E$2-($S26*($E$2/200)),'Données résultat'!J$9&gt;$E$2-($S27*($E$2/200))),$T27,0)</f>
        <v>0</v>
      </c>
      <c r="AA27">
        <f>IF(AND('Données résultat'!K$9&lt;$E$2-($S26*($E$2/200)),'Données résultat'!K$9&gt;$E$2-($S27*($E$2/200))),$T27,0)</f>
        <v>0</v>
      </c>
      <c r="AB27">
        <f>IF(AND('Données résultat'!L$9&lt;$E$2-($S26*($E$2/200)),'Données résultat'!L$9&gt;$E$2-($S27*($E$2/200))),$T27,0)</f>
        <v>0</v>
      </c>
      <c r="AC27">
        <f>IF(AND('Données résultat'!M$9&lt;$E$2-($S26*($E$2/200)),'Données résultat'!M$9&gt;$E$2-($S27*($E$2/200))),$T27,0)</f>
        <v>0</v>
      </c>
      <c r="AD27">
        <f>IF(AND('Données résultat'!N$9&lt;$E$2-($S26*($E$2/200)),'Données résultat'!N$9&gt;$E$2-($S27*($E$2/200))),$T27,0)</f>
        <v>0</v>
      </c>
    </row>
    <row r="28" spans="1:30" x14ac:dyDescent="0.25">
      <c r="A28">
        <f t="shared" si="6"/>
        <v>22</v>
      </c>
      <c r="D28">
        <f t="shared" si="8"/>
        <v>92.5</v>
      </c>
      <c r="E28" s="24">
        <f t="shared" si="9"/>
        <v>209.05000000000007</v>
      </c>
      <c r="F28">
        <f t="shared" si="7"/>
        <v>92.5</v>
      </c>
      <c r="S28">
        <v>27</v>
      </c>
      <c r="T28">
        <f t="shared" si="3"/>
        <v>87</v>
      </c>
      <c r="U28">
        <f>IF(AND('Données résultat'!E$9&lt;$E$2-($S27*($E$2/200)),'Données résultat'!E$9&gt;$E$2-($S28*($E$2/200))),$T28,0)</f>
        <v>0</v>
      </c>
      <c r="V28">
        <f>IF(AND('Données résultat'!F$9&lt;$E$2-($S27*($E$2/200)),'Données résultat'!F$9&gt;$E$2-($S28*($E$2/200))),$T28,0)</f>
        <v>0</v>
      </c>
      <c r="W28">
        <f>IF(AND('Données résultat'!G$9&lt;$E$2-($S27*($E$2/200)),'Données résultat'!G$9&gt;$E$2-($S28*($E$2/200))),$T28,0)</f>
        <v>0</v>
      </c>
      <c r="X28">
        <f>IF(AND('Données résultat'!H$9&lt;$E$2-($S27*($E$2/200)),'Données résultat'!H$9&gt;$E$2-($S28*($E$2/200))),$T28,0)</f>
        <v>0</v>
      </c>
      <c r="Y28">
        <f>IF(AND('Données résultat'!I$9&lt;$E$2-($S27*($E$2/200)),'Données résultat'!I$9&gt;$E$2-($S28*($E$2/200))),$T28,0)</f>
        <v>0</v>
      </c>
      <c r="Z28">
        <f>IF(AND('Données résultat'!J$9&lt;$E$2-($S27*($E$2/200)),'Données résultat'!J$9&gt;$E$2-($S28*($E$2/200))),$T28,0)</f>
        <v>0</v>
      </c>
      <c r="AA28">
        <f>IF(AND('Données résultat'!K$9&lt;$E$2-($S27*($E$2/200)),'Données résultat'!K$9&gt;$E$2-($S28*($E$2/200))),$T28,0)</f>
        <v>0</v>
      </c>
      <c r="AB28">
        <f>IF(AND('Données résultat'!L$9&lt;$E$2-($S27*($E$2/200)),'Données résultat'!L$9&gt;$E$2-($S28*($E$2/200))),$T28,0)</f>
        <v>0</v>
      </c>
      <c r="AC28">
        <f>IF(AND('Données résultat'!M$9&lt;$E$2-($S27*($E$2/200)),'Données résultat'!M$9&gt;$E$2-($S28*($E$2/200))),$T28,0)</f>
        <v>0</v>
      </c>
      <c r="AD28">
        <f>IF(AND('Données résultat'!N$9&lt;$E$2-($S27*($E$2/200)),'Données résultat'!N$9&gt;$E$2-($S28*($E$2/200))),$T28,0)</f>
        <v>0</v>
      </c>
    </row>
    <row r="29" spans="1:30" x14ac:dyDescent="0.25">
      <c r="A29">
        <f t="shared" si="6"/>
        <v>23</v>
      </c>
      <c r="D29">
        <f t="shared" si="8"/>
        <v>92</v>
      </c>
      <c r="E29" s="24">
        <f t="shared" si="9"/>
        <v>207.92000000000007</v>
      </c>
      <c r="F29">
        <f t="shared" si="7"/>
        <v>92</v>
      </c>
      <c r="S29">
        <v>28</v>
      </c>
      <c r="T29">
        <f t="shared" si="3"/>
        <v>86.5</v>
      </c>
      <c r="U29">
        <f>IF(AND('Données résultat'!E$9&lt;$E$2-($S28*($E$2/200)),'Données résultat'!E$9&gt;$E$2-($S29*($E$2/200))),$T29,0)</f>
        <v>0</v>
      </c>
      <c r="V29">
        <f>IF(AND('Données résultat'!F$9&lt;$E$2-($S28*($E$2/200)),'Données résultat'!F$9&gt;$E$2-($S29*($E$2/200))),$T29,0)</f>
        <v>0</v>
      </c>
      <c r="W29">
        <f>IF(AND('Données résultat'!G$9&lt;$E$2-($S28*($E$2/200)),'Données résultat'!G$9&gt;$E$2-($S29*($E$2/200))),$T29,0)</f>
        <v>0</v>
      </c>
      <c r="X29">
        <f>IF(AND('Données résultat'!H$9&lt;$E$2-($S28*($E$2/200)),'Données résultat'!H$9&gt;$E$2-($S29*($E$2/200))),$T29,0)</f>
        <v>0</v>
      </c>
      <c r="Y29">
        <f>IF(AND('Données résultat'!I$9&lt;$E$2-($S28*($E$2/200)),'Données résultat'!I$9&gt;$E$2-($S29*($E$2/200))),$T29,0)</f>
        <v>0</v>
      </c>
      <c r="Z29">
        <f>IF(AND('Données résultat'!J$9&lt;$E$2-($S28*($E$2/200)),'Données résultat'!J$9&gt;$E$2-($S29*($E$2/200))),$T29,0)</f>
        <v>0</v>
      </c>
      <c r="AA29">
        <f>IF(AND('Données résultat'!K$9&lt;$E$2-($S28*($E$2/200)),'Données résultat'!K$9&gt;$E$2-($S29*($E$2/200))),$T29,0)</f>
        <v>0</v>
      </c>
      <c r="AB29">
        <f>IF(AND('Données résultat'!L$9&lt;$E$2-($S28*($E$2/200)),'Données résultat'!L$9&gt;$E$2-($S29*($E$2/200))),$T29,0)</f>
        <v>0</v>
      </c>
      <c r="AC29">
        <f>IF(AND('Données résultat'!M$9&lt;$E$2-($S28*($E$2/200)),'Données résultat'!M$9&gt;$E$2-($S29*($E$2/200))),$T29,0)</f>
        <v>0</v>
      </c>
      <c r="AD29">
        <f>IF(AND('Données résultat'!N$9&lt;$E$2-($S28*($E$2/200)),'Données résultat'!N$9&gt;$E$2-($S29*($E$2/200))),$T29,0)</f>
        <v>0</v>
      </c>
    </row>
    <row r="30" spans="1:30" x14ac:dyDescent="0.25">
      <c r="A30">
        <f t="shared" si="6"/>
        <v>24</v>
      </c>
      <c r="D30">
        <f t="shared" si="8"/>
        <v>91.5</v>
      </c>
      <c r="E30" s="24">
        <f t="shared" si="9"/>
        <v>206.79000000000008</v>
      </c>
      <c r="F30">
        <f t="shared" si="7"/>
        <v>91.5</v>
      </c>
      <c r="S30">
        <v>29</v>
      </c>
      <c r="T30">
        <f t="shared" si="3"/>
        <v>86</v>
      </c>
      <c r="U30">
        <f>IF(AND('Données résultat'!E$9&lt;$E$2-($S29*($E$2/200)),'Données résultat'!E$9&gt;$E$2-($S30*($E$2/200))),$T30,0)</f>
        <v>0</v>
      </c>
      <c r="V30">
        <f>IF(AND('Données résultat'!F$9&lt;$E$2-($S29*($E$2/200)),'Données résultat'!F$9&gt;$E$2-($S30*($E$2/200))),$T30,0)</f>
        <v>0</v>
      </c>
      <c r="W30">
        <f>IF(AND('Données résultat'!G$9&lt;$E$2-($S29*($E$2/200)),'Données résultat'!G$9&gt;$E$2-($S30*($E$2/200))),$T30,0)</f>
        <v>0</v>
      </c>
      <c r="X30">
        <f>IF(AND('Données résultat'!H$9&lt;$E$2-($S29*($E$2/200)),'Données résultat'!H$9&gt;$E$2-($S30*($E$2/200))),$T30,0)</f>
        <v>0</v>
      </c>
      <c r="Y30">
        <f>IF(AND('Données résultat'!I$9&lt;$E$2-($S29*($E$2/200)),'Données résultat'!I$9&gt;$E$2-($S30*($E$2/200))),$T30,0)</f>
        <v>0</v>
      </c>
      <c r="Z30">
        <f>IF(AND('Données résultat'!J$9&lt;$E$2-($S29*($E$2/200)),'Données résultat'!J$9&gt;$E$2-($S30*($E$2/200))),$T30,0)</f>
        <v>0</v>
      </c>
      <c r="AA30">
        <f>IF(AND('Données résultat'!K$9&lt;$E$2-($S29*($E$2/200)),'Données résultat'!K$9&gt;$E$2-($S30*($E$2/200))),$T30,0)</f>
        <v>0</v>
      </c>
      <c r="AB30">
        <f>IF(AND('Données résultat'!L$9&lt;$E$2-($S29*($E$2/200)),'Données résultat'!L$9&gt;$E$2-($S30*($E$2/200))),$T30,0)</f>
        <v>0</v>
      </c>
      <c r="AC30">
        <f>IF(AND('Données résultat'!M$9&lt;$E$2-($S29*($E$2/200)),'Données résultat'!M$9&gt;$E$2-($S30*($E$2/200))),$T30,0)</f>
        <v>0</v>
      </c>
      <c r="AD30">
        <f>IF(AND('Données résultat'!N$9&lt;$E$2-($S29*($E$2/200)),'Données résultat'!N$9&gt;$E$2-($S30*($E$2/200))),$T30,0)</f>
        <v>0</v>
      </c>
    </row>
    <row r="31" spans="1:30" x14ac:dyDescent="0.25">
      <c r="A31">
        <f t="shared" si="6"/>
        <v>25</v>
      </c>
      <c r="D31">
        <f t="shared" si="8"/>
        <v>91</v>
      </c>
      <c r="E31" s="24">
        <f t="shared" si="9"/>
        <v>205.66000000000008</v>
      </c>
      <c r="F31">
        <f t="shared" si="7"/>
        <v>91</v>
      </c>
      <c r="S31">
        <v>30</v>
      </c>
      <c r="T31">
        <f t="shared" si="3"/>
        <v>85.5</v>
      </c>
      <c r="U31">
        <f>IF(AND('Données résultat'!E$9&lt;$E$2-($S30*($E$2/200)),'Données résultat'!E$9&gt;$E$2-($S31*($E$2/200))),$T31,0)</f>
        <v>0</v>
      </c>
      <c r="V31">
        <f>IF(AND('Données résultat'!F$9&lt;$E$2-($S30*($E$2/200)),'Données résultat'!F$9&gt;$E$2-($S31*($E$2/200))),$T31,0)</f>
        <v>0</v>
      </c>
      <c r="W31">
        <f>IF(AND('Données résultat'!G$9&lt;$E$2-($S30*($E$2/200)),'Données résultat'!G$9&gt;$E$2-($S31*($E$2/200))),$T31,0)</f>
        <v>0</v>
      </c>
      <c r="X31">
        <f>IF(AND('Données résultat'!H$9&lt;$E$2-($S30*($E$2/200)),'Données résultat'!H$9&gt;$E$2-($S31*($E$2/200))),$T31,0)</f>
        <v>0</v>
      </c>
      <c r="Y31">
        <f>IF(AND('Données résultat'!I$9&lt;$E$2-($S30*($E$2/200)),'Données résultat'!I$9&gt;$E$2-($S31*($E$2/200))),$T31,0)</f>
        <v>0</v>
      </c>
      <c r="Z31">
        <f>IF(AND('Données résultat'!J$9&lt;$E$2-($S30*($E$2/200)),'Données résultat'!J$9&gt;$E$2-($S31*($E$2/200))),$T31,0)</f>
        <v>0</v>
      </c>
      <c r="AA31">
        <f>IF(AND('Données résultat'!K$9&lt;$E$2-($S30*($E$2/200)),'Données résultat'!K$9&gt;$E$2-($S31*($E$2/200))),$T31,0)</f>
        <v>0</v>
      </c>
      <c r="AB31">
        <f>IF(AND('Données résultat'!L$9&lt;$E$2-($S30*($E$2/200)),'Données résultat'!L$9&gt;$E$2-($S31*($E$2/200))),$T31,0)</f>
        <v>0</v>
      </c>
      <c r="AC31">
        <f>IF(AND('Données résultat'!M$9&lt;$E$2-($S30*($E$2/200)),'Données résultat'!M$9&gt;$E$2-($S31*($E$2/200))),$T31,0)</f>
        <v>0</v>
      </c>
      <c r="AD31">
        <f>IF(AND('Données résultat'!N$9&lt;$E$2-($S30*($E$2/200)),'Données résultat'!N$9&gt;$E$2-($S31*($E$2/200))),$T31,0)</f>
        <v>0</v>
      </c>
    </row>
    <row r="32" spans="1:30" x14ac:dyDescent="0.25">
      <c r="A32">
        <f t="shared" si="6"/>
        <v>26</v>
      </c>
      <c r="D32">
        <f t="shared" si="8"/>
        <v>90.5</v>
      </c>
      <c r="E32" s="24">
        <f t="shared" si="9"/>
        <v>204.53000000000009</v>
      </c>
      <c r="F32">
        <f t="shared" si="7"/>
        <v>90.5</v>
      </c>
      <c r="S32">
        <v>31</v>
      </c>
      <c r="T32">
        <f t="shared" si="3"/>
        <v>85</v>
      </c>
      <c r="U32">
        <f>IF(AND('Données résultat'!E$9&lt;$E$2-($S31*($E$2/200)),'Données résultat'!E$9&gt;$E$2-($S32*($E$2/200))),$T32,0)</f>
        <v>0</v>
      </c>
      <c r="V32">
        <f>IF(AND('Données résultat'!F$9&lt;$E$2-($S31*($E$2/200)),'Données résultat'!F$9&gt;$E$2-($S32*($E$2/200))),$T32,0)</f>
        <v>0</v>
      </c>
      <c r="W32">
        <f>IF(AND('Données résultat'!G$9&lt;$E$2-($S31*($E$2/200)),'Données résultat'!G$9&gt;$E$2-($S32*($E$2/200))),$T32,0)</f>
        <v>0</v>
      </c>
      <c r="X32">
        <f>IF(AND('Données résultat'!H$9&lt;$E$2-($S31*($E$2/200)),'Données résultat'!H$9&gt;$E$2-($S32*($E$2/200))),$T32,0)</f>
        <v>0</v>
      </c>
      <c r="Y32">
        <f>IF(AND('Données résultat'!I$9&lt;$E$2-($S31*($E$2/200)),'Données résultat'!I$9&gt;$E$2-($S32*($E$2/200))),$T32,0)</f>
        <v>0</v>
      </c>
      <c r="Z32">
        <f>IF(AND('Données résultat'!J$9&lt;$E$2-($S31*($E$2/200)),'Données résultat'!J$9&gt;$E$2-($S32*($E$2/200))),$T32,0)</f>
        <v>0</v>
      </c>
      <c r="AA32">
        <f>IF(AND('Données résultat'!K$9&lt;$E$2-($S31*($E$2/200)),'Données résultat'!K$9&gt;$E$2-($S32*($E$2/200))),$T32,0)</f>
        <v>0</v>
      </c>
      <c r="AB32">
        <f>IF(AND('Données résultat'!L$9&lt;$E$2-($S31*($E$2/200)),'Données résultat'!L$9&gt;$E$2-($S32*($E$2/200))),$T32,0)</f>
        <v>0</v>
      </c>
      <c r="AC32">
        <f>IF(AND('Données résultat'!M$9&lt;$E$2-($S31*($E$2/200)),'Données résultat'!M$9&gt;$E$2-($S32*($E$2/200))),$T32,0)</f>
        <v>0</v>
      </c>
      <c r="AD32">
        <f>IF(AND('Données résultat'!N$9&lt;$E$2-($S31*($E$2/200)),'Données résultat'!N$9&gt;$E$2-($S32*($E$2/200))),$T32,0)</f>
        <v>0</v>
      </c>
    </row>
    <row r="33" spans="1:30" x14ac:dyDescent="0.25">
      <c r="A33">
        <f t="shared" si="6"/>
        <v>27</v>
      </c>
      <c r="D33">
        <f t="shared" si="8"/>
        <v>90</v>
      </c>
      <c r="E33" s="24">
        <f t="shared" si="9"/>
        <v>203.40000000000009</v>
      </c>
      <c r="F33">
        <f t="shared" si="7"/>
        <v>90</v>
      </c>
      <c r="S33">
        <v>32</v>
      </c>
      <c r="T33">
        <f t="shared" si="3"/>
        <v>84.5</v>
      </c>
      <c r="U33">
        <f>IF(AND('Données résultat'!E$9&lt;$E$2-($S32*($E$2/200)),'Données résultat'!E$9&gt;$E$2-($S33*($E$2/200))),$T33,0)</f>
        <v>0</v>
      </c>
      <c r="V33">
        <f>IF(AND('Données résultat'!F$9&lt;$E$2-($S32*($E$2/200)),'Données résultat'!F$9&gt;$E$2-($S33*($E$2/200))),$T33,0)</f>
        <v>0</v>
      </c>
      <c r="W33">
        <f>IF(AND('Données résultat'!G$9&lt;$E$2-($S32*($E$2/200)),'Données résultat'!G$9&gt;$E$2-($S33*($E$2/200))),$T33,0)</f>
        <v>0</v>
      </c>
      <c r="X33">
        <f>IF(AND('Données résultat'!H$9&lt;$E$2-($S32*($E$2/200)),'Données résultat'!H$9&gt;$E$2-($S33*($E$2/200))),$T33,0)</f>
        <v>0</v>
      </c>
      <c r="Y33">
        <f>IF(AND('Données résultat'!I$9&lt;$E$2-($S32*($E$2/200)),'Données résultat'!I$9&gt;$E$2-($S33*($E$2/200))),$T33,0)</f>
        <v>0</v>
      </c>
      <c r="Z33">
        <f>IF(AND('Données résultat'!J$9&lt;$E$2-($S32*($E$2/200)),'Données résultat'!J$9&gt;$E$2-($S33*($E$2/200))),$T33,0)</f>
        <v>0</v>
      </c>
      <c r="AA33">
        <f>IF(AND('Données résultat'!K$9&lt;$E$2-($S32*($E$2/200)),'Données résultat'!K$9&gt;$E$2-($S33*($E$2/200))),$T33,0)</f>
        <v>0</v>
      </c>
      <c r="AB33">
        <f>IF(AND('Données résultat'!L$9&lt;$E$2-($S32*($E$2/200)),'Données résultat'!L$9&gt;$E$2-($S33*($E$2/200))),$T33,0)</f>
        <v>0</v>
      </c>
      <c r="AC33">
        <f>IF(AND('Données résultat'!M$9&lt;$E$2-($S32*($E$2/200)),'Données résultat'!M$9&gt;$E$2-($S33*($E$2/200))),$T33,0)</f>
        <v>0</v>
      </c>
      <c r="AD33">
        <f>IF(AND('Données résultat'!N$9&lt;$E$2-($S32*($E$2/200)),'Données résultat'!N$9&gt;$E$2-($S33*($E$2/200))),$T33,0)</f>
        <v>0</v>
      </c>
    </row>
    <row r="34" spans="1:30" x14ac:dyDescent="0.25">
      <c r="A34">
        <f t="shared" si="6"/>
        <v>28</v>
      </c>
      <c r="D34">
        <f t="shared" si="8"/>
        <v>89.5</v>
      </c>
      <c r="E34" s="24">
        <f t="shared" si="9"/>
        <v>202.2700000000001</v>
      </c>
      <c r="F34">
        <f t="shared" si="7"/>
        <v>89.5</v>
      </c>
      <c r="S34">
        <v>33</v>
      </c>
      <c r="T34">
        <f t="shared" si="3"/>
        <v>84</v>
      </c>
      <c r="U34">
        <f>IF(AND('Données résultat'!E$9&lt;$E$2-($S33*($E$2/200)),'Données résultat'!E$9&gt;$E$2-($S34*($E$2/200))),$T34,0)</f>
        <v>0</v>
      </c>
      <c r="V34">
        <f>IF(AND('Données résultat'!F$9&lt;$E$2-($S33*($E$2/200)),'Données résultat'!F$9&gt;$E$2-($S34*($E$2/200))),$T34,0)</f>
        <v>0</v>
      </c>
      <c r="W34">
        <f>IF(AND('Données résultat'!G$9&lt;$E$2-($S33*($E$2/200)),'Données résultat'!G$9&gt;$E$2-($S34*($E$2/200))),$T34,0)</f>
        <v>0</v>
      </c>
      <c r="X34">
        <f>IF(AND('Données résultat'!H$9&lt;$E$2-($S33*($E$2/200)),'Données résultat'!H$9&gt;$E$2-($S34*($E$2/200))),$T34,0)</f>
        <v>0</v>
      </c>
      <c r="Y34">
        <f>IF(AND('Données résultat'!I$9&lt;$E$2-($S33*($E$2/200)),'Données résultat'!I$9&gt;$E$2-($S34*($E$2/200))),$T34,0)</f>
        <v>0</v>
      </c>
      <c r="Z34">
        <f>IF(AND('Données résultat'!J$9&lt;$E$2-($S33*($E$2/200)),'Données résultat'!J$9&gt;$E$2-($S34*($E$2/200))),$T34,0)</f>
        <v>0</v>
      </c>
      <c r="AA34">
        <f>IF(AND('Données résultat'!K$9&lt;$E$2-($S33*($E$2/200)),'Données résultat'!K$9&gt;$E$2-($S34*($E$2/200))),$T34,0)</f>
        <v>0</v>
      </c>
      <c r="AB34">
        <f>IF(AND('Données résultat'!L$9&lt;$E$2-($S33*($E$2/200)),'Données résultat'!L$9&gt;$E$2-($S34*($E$2/200))),$T34,0)</f>
        <v>0</v>
      </c>
      <c r="AC34">
        <f>IF(AND('Données résultat'!M$9&lt;$E$2-($S33*($E$2/200)),'Données résultat'!M$9&gt;$E$2-($S34*($E$2/200))),$T34,0)</f>
        <v>0</v>
      </c>
      <c r="AD34">
        <f>IF(AND('Données résultat'!N$9&lt;$E$2-($S33*($E$2/200)),'Données résultat'!N$9&gt;$E$2-($S34*($E$2/200))),$T34,0)</f>
        <v>0</v>
      </c>
    </row>
    <row r="35" spans="1:30" x14ac:dyDescent="0.25">
      <c r="A35">
        <f t="shared" si="6"/>
        <v>29</v>
      </c>
      <c r="D35">
        <f t="shared" si="8"/>
        <v>89</v>
      </c>
      <c r="E35" s="24">
        <f t="shared" si="9"/>
        <v>201.1400000000001</v>
      </c>
      <c r="F35">
        <f t="shared" si="7"/>
        <v>89</v>
      </c>
      <c r="S35">
        <v>34</v>
      </c>
      <c r="T35">
        <f t="shared" ref="T35:T66" si="10">T34-0.5</f>
        <v>83.5</v>
      </c>
      <c r="U35">
        <f>IF(AND('Données résultat'!E$9&lt;$E$2-($S34*($E$2/200)),'Données résultat'!E$9&gt;$E$2-($S35*($E$2/200))),$T35,0)</f>
        <v>0</v>
      </c>
      <c r="V35">
        <f>IF(AND('Données résultat'!F$9&lt;$E$2-($S34*($E$2/200)),'Données résultat'!F$9&gt;$E$2-($S35*($E$2/200))),$T35,0)</f>
        <v>0</v>
      </c>
      <c r="W35">
        <f>IF(AND('Données résultat'!G$9&lt;$E$2-($S34*($E$2/200)),'Données résultat'!G$9&gt;$E$2-($S35*($E$2/200))),$T35,0)</f>
        <v>0</v>
      </c>
      <c r="X35">
        <f>IF(AND('Données résultat'!H$9&lt;$E$2-($S34*($E$2/200)),'Données résultat'!H$9&gt;$E$2-($S35*($E$2/200))),$T35,0)</f>
        <v>0</v>
      </c>
      <c r="Y35">
        <f>IF(AND('Données résultat'!I$9&lt;$E$2-($S34*($E$2/200)),'Données résultat'!I$9&gt;$E$2-($S35*($E$2/200))),$T35,0)</f>
        <v>0</v>
      </c>
      <c r="Z35">
        <f>IF(AND('Données résultat'!J$9&lt;$E$2-($S34*($E$2/200)),'Données résultat'!J$9&gt;$E$2-($S35*($E$2/200))),$T35,0)</f>
        <v>0</v>
      </c>
      <c r="AA35">
        <f>IF(AND('Données résultat'!K$9&lt;$E$2-($S34*($E$2/200)),'Données résultat'!K$9&gt;$E$2-($S35*($E$2/200))),$T35,0)</f>
        <v>0</v>
      </c>
      <c r="AB35">
        <f>IF(AND('Données résultat'!L$9&lt;$E$2-($S34*($E$2/200)),'Données résultat'!L$9&gt;$E$2-($S35*($E$2/200))),$T35,0)</f>
        <v>0</v>
      </c>
      <c r="AC35">
        <f>IF(AND('Données résultat'!M$9&lt;$E$2-($S34*($E$2/200)),'Données résultat'!M$9&gt;$E$2-($S35*($E$2/200))),$T35,0)</f>
        <v>0</v>
      </c>
      <c r="AD35">
        <f>IF(AND('Données résultat'!N$9&lt;$E$2-($S34*($E$2/200)),'Données résultat'!N$9&gt;$E$2-($S35*($E$2/200))),$T35,0)</f>
        <v>0</v>
      </c>
    </row>
    <row r="36" spans="1:30" x14ac:dyDescent="0.25">
      <c r="A36">
        <f t="shared" si="6"/>
        <v>30</v>
      </c>
      <c r="D36">
        <f t="shared" si="8"/>
        <v>88.5</v>
      </c>
      <c r="E36" s="24">
        <f t="shared" si="9"/>
        <v>200.0100000000001</v>
      </c>
      <c r="F36">
        <f t="shared" si="7"/>
        <v>88.5</v>
      </c>
      <c r="S36">
        <v>35</v>
      </c>
      <c r="T36">
        <f t="shared" si="10"/>
        <v>83</v>
      </c>
      <c r="U36">
        <f>IF(AND('Données résultat'!E$9&lt;$E$2-($S35*($E$2/200)),'Données résultat'!E$9&gt;$E$2-($S36*($E$2/200))),$T36,0)</f>
        <v>0</v>
      </c>
      <c r="V36">
        <f>IF(AND('Données résultat'!F$9&lt;$E$2-($S35*($E$2/200)),'Données résultat'!F$9&gt;$E$2-($S36*($E$2/200))),$T36,0)</f>
        <v>0</v>
      </c>
      <c r="W36">
        <f>IF(AND('Données résultat'!G$9&lt;$E$2-($S35*($E$2/200)),'Données résultat'!G$9&gt;$E$2-($S36*($E$2/200))),$T36,0)</f>
        <v>0</v>
      </c>
      <c r="X36">
        <f>IF(AND('Données résultat'!H$9&lt;$E$2-($S35*($E$2/200)),'Données résultat'!H$9&gt;$E$2-($S36*($E$2/200))),$T36,0)</f>
        <v>0</v>
      </c>
      <c r="Y36">
        <f>IF(AND('Données résultat'!I$9&lt;$E$2-($S35*($E$2/200)),'Données résultat'!I$9&gt;$E$2-($S36*($E$2/200))),$T36,0)</f>
        <v>0</v>
      </c>
      <c r="Z36">
        <f>IF(AND('Données résultat'!J$9&lt;$E$2-($S35*($E$2/200)),'Données résultat'!J$9&gt;$E$2-($S36*($E$2/200))),$T36,0)</f>
        <v>0</v>
      </c>
      <c r="AA36">
        <f>IF(AND('Données résultat'!K$9&lt;$E$2-($S35*($E$2/200)),'Données résultat'!K$9&gt;$E$2-($S36*($E$2/200))),$T36,0)</f>
        <v>0</v>
      </c>
      <c r="AB36">
        <f>IF(AND('Données résultat'!L$9&lt;$E$2-($S35*($E$2/200)),'Données résultat'!L$9&gt;$E$2-($S36*($E$2/200))),$T36,0)</f>
        <v>0</v>
      </c>
      <c r="AC36">
        <f>IF(AND('Données résultat'!M$9&lt;$E$2-($S35*($E$2/200)),'Données résultat'!M$9&gt;$E$2-($S36*($E$2/200))),$T36,0)</f>
        <v>0</v>
      </c>
      <c r="AD36">
        <f>IF(AND('Données résultat'!N$9&lt;$E$2-($S35*($E$2/200)),'Données résultat'!N$9&gt;$E$2-($S36*($E$2/200))),$T36,0)</f>
        <v>0</v>
      </c>
    </row>
    <row r="37" spans="1:30" x14ac:dyDescent="0.25">
      <c r="A37">
        <f t="shared" si="6"/>
        <v>31</v>
      </c>
      <c r="D37">
        <f t="shared" si="8"/>
        <v>88</v>
      </c>
      <c r="E37" s="24">
        <f t="shared" si="9"/>
        <v>198.88000000000011</v>
      </c>
      <c r="F37">
        <f t="shared" si="7"/>
        <v>88</v>
      </c>
      <c r="S37">
        <v>36</v>
      </c>
      <c r="T37">
        <f t="shared" si="10"/>
        <v>82.5</v>
      </c>
      <c r="U37">
        <f>IF(AND('Données résultat'!E$9&lt;$E$2-($S36*($E$2/200)),'Données résultat'!E$9&gt;$E$2-($S37*($E$2/200))),$T37,0)</f>
        <v>0</v>
      </c>
      <c r="V37">
        <f>IF(AND('Données résultat'!F$9&lt;$E$2-($S36*($E$2/200)),'Données résultat'!F$9&gt;$E$2-($S37*($E$2/200))),$T37,0)</f>
        <v>0</v>
      </c>
      <c r="W37">
        <f>IF(AND('Données résultat'!G$9&lt;$E$2-($S36*($E$2/200)),'Données résultat'!G$9&gt;$E$2-($S37*($E$2/200))),$T37,0)</f>
        <v>0</v>
      </c>
      <c r="X37">
        <f>IF(AND('Données résultat'!H$9&lt;$E$2-($S36*($E$2/200)),'Données résultat'!H$9&gt;$E$2-($S37*($E$2/200))),$T37,0)</f>
        <v>0</v>
      </c>
      <c r="Y37">
        <f>IF(AND('Données résultat'!I$9&lt;$E$2-($S36*($E$2/200)),'Données résultat'!I$9&gt;$E$2-($S37*($E$2/200))),$T37,0)</f>
        <v>0</v>
      </c>
      <c r="Z37">
        <f>IF(AND('Données résultat'!J$9&lt;$E$2-($S36*($E$2/200)),'Données résultat'!J$9&gt;$E$2-($S37*($E$2/200))),$T37,0)</f>
        <v>0</v>
      </c>
      <c r="AA37">
        <f>IF(AND('Données résultat'!K$9&lt;$E$2-($S36*($E$2/200)),'Données résultat'!K$9&gt;$E$2-($S37*($E$2/200))),$T37,0)</f>
        <v>0</v>
      </c>
      <c r="AB37">
        <f>IF(AND('Données résultat'!L$9&lt;$E$2-($S36*($E$2/200)),'Données résultat'!L$9&gt;$E$2-($S37*($E$2/200))),$T37,0)</f>
        <v>0</v>
      </c>
      <c r="AC37">
        <f>IF(AND('Données résultat'!M$9&lt;$E$2-($S36*($E$2/200)),'Données résultat'!M$9&gt;$E$2-($S37*($E$2/200))),$T37,0)</f>
        <v>0</v>
      </c>
      <c r="AD37">
        <f>IF(AND('Données résultat'!N$9&lt;$E$2-($S36*($E$2/200)),'Données résultat'!N$9&gt;$E$2-($S37*($E$2/200))),$T37,0)</f>
        <v>0</v>
      </c>
    </row>
    <row r="38" spans="1:30" x14ac:dyDescent="0.25">
      <c r="A38">
        <f t="shared" si="6"/>
        <v>32</v>
      </c>
      <c r="D38">
        <f t="shared" si="8"/>
        <v>87.5</v>
      </c>
      <c r="E38" s="24">
        <f t="shared" si="9"/>
        <v>197.75000000000011</v>
      </c>
      <c r="F38">
        <f t="shared" si="7"/>
        <v>87.5</v>
      </c>
      <c r="S38">
        <v>37</v>
      </c>
      <c r="T38">
        <f t="shared" si="10"/>
        <v>82</v>
      </c>
      <c r="U38">
        <f>IF(AND('Données résultat'!E$9&lt;$E$2-($S37*($E$2/200)),'Données résultat'!E$9&gt;$E$2-($S38*($E$2/200))),$T38,0)</f>
        <v>0</v>
      </c>
      <c r="V38">
        <f>IF(AND('Données résultat'!F$9&lt;$E$2-($S37*($E$2/200)),'Données résultat'!F$9&gt;$E$2-($S38*($E$2/200))),$T38,0)</f>
        <v>0</v>
      </c>
      <c r="W38">
        <f>IF(AND('Données résultat'!G$9&lt;$E$2-($S37*($E$2/200)),'Données résultat'!G$9&gt;$E$2-($S38*($E$2/200))),$T38,0)</f>
        <v>0</v>
      </c>
      <c r="X38">
        <f>IF(AND('Données résultat'!H$9&lt;$E$2-($S37*($E$2/200)),'Données résultat'!H$9&gt;$E$2-($S38*($E$2/200))),$T38,0)</f>
        <v>0</v>
      </c>
      <c r="Y38">
        <f>IF(AND('Données résultat'!I$9&lt;$E$2-($S37*($E$2/200)),'Données résultat'!I$9&gt;$E$2-($S38*($E$2/200))),$T38,0)</f>
        <v>0</v>
      </c>
      <c r="Z38">
        <f>IF(AND('Données résultat'!J$9&lt;$E$2-($S37*($E$2/200)),'Données résultat'!J$9&gt;$E$2-($S38*($E$2/200))),$T38,0)</f>
        <v>0</v>
      </c>
      <c r="AA38">
        <f>IF(AND('Données résultat'!K$9&lt;$E$2-($S37*($E$2/200)),'Données résultat'!K$9&gt;$E$2-($S38*($E$2/200))),$T38,0)</f>
        <v>0</v>
      </c>
      <c r="AB38">
        <f>IF(AND('Données résultat'!L$9&lt;$E$2-($S37*($E$2/200)),'Données résultat'!L$9&gt;$E$2-($S38*($E$2/200))),$T38,0)</f>
        <v>0</v>
      </c>
      <c r="AC38">
        <f>IF(AND('Données résultat'!M$9&lt;$E$2-($S37*($E$2/200)),'Données résultat'!M$9&gt;$E$2-($S38*($E$2/200))),$T38,0)</f>
        <v>0</v>
      </c>
      <c r="AD38">
        <f>IF(AND('Données résultat'!N$9&lt;$E$2-($S37*($E$2/200)),'Données résultat'!N$9&gt;$E$2-($S38*($E$2/200))),$T38,0)</f>
        <v>0</v>
      </c>
    </row>
    <row r="39" spans="1:30" x14ac:dyDescent="0.25">
      <c r="A39">
        <f t="shared" ref="A39:A70" si="11">A38+1</f>
        <v>33</v>
      </c>
      <c r="D39">
        <f t="shared" si="8"/>
        <v>87</v>
      </c>
      <c r="E39" s="24">
        <f t="shared" si="9"/>
        <v>196.62000000000012</v>
      </c>
      <c r="F39">
        <f t="shared" si="7"/>
        <v>87</v>
      </c>
      <c r="S39">
        <v>38</v>
      </c>
      <c r="T39">
        <f t="shared" si="10"/>
        <v>81.5</v>
      </c>
      <c r="U39">
        <f>IF(AND('Données résultat'!E$9&lt;$E$2-($S38*($E$2/200)),'Données résultat'!E$9&gt;$E$2-($S39*($E$2/200))),$T39,0)</f>
        <v>0</v>
      </c>
      <c r="V39">
        <f>IF(AND('Données résultat'!F$9&lt;$E$2-($S38*($E$2/200)),'Données résultat'!F$9&gt;$E$2-($S39*($E$2/200))),$T39,0)</f>
        <v>0</v>
      </c>
      <c r="W39">
        <f>IF(AND('Données résultat'!G$9&lt;$E$2-($S38*($E$2/200)),'Données résultat'!G$9&gt;$E$2-($S39*($E$2/200))),$T39,0)</f>
        <v>0</v>
      </c>
      <c r="X39">
        <f>IF(AND('Données résultat'!H$9&lt;$E$2-($S38*($E$2/200)),'Données résultat'!H$9&gt;$E$2-($S39*($E$2/200))),$T39,0)</f>
        <v>0</v>
      </c>
      <c r="Y39">
        <f>IF(AND('Données résultat'!I$9&lt;$E$2-($S38*($E$2/200)),'Données résultat'!I$9&gt;$E$2-($S39*($E$2/200))),$T39,0)</f>
        <v>0</v>
      </c>
      <c r="Z39">
        <f>IF(AND('Données résultat'!J$9&lt;$E$2-($S38*($E$2/200)),'Données résultat'!J$9&gt;$E$2-($S39*($E$2/200))),$T39,0)</f>
        <v>0</v>
      </c>
      <c r="AA39">
        <f>IF(AND('Données résultat'!K$9&lt;$E$2-($S38*($E$2/200)),'Données résultat'!K$9&gt;$E$2-($S39*($E$2/200))),$T39,0)</f>
        <v>0</v>
      </c>
      <c r="AB39">
        <f>IF(AND('Données résultat'!L$9&lt;$E$2-($S38*($E$2/200)),'Données résultat'!L$9&gt;$E$2-($S39*($E$2/200))),$T39,0)</f>
        <v>0</v>
      </c>
      <c r="AC39">
        <f>IF(AND('Données résultat'!M$9&lt;$E$2-($S38*($E$2/200)),'Données résultat'!M$9&gt;$E$2-($S39*($E$2/200))),$T39,0)</f>
        <v>0</v>
      </c>
      <c r="AD39">
        <f>IF(AND('Données résultat'!N$9&lt;$E$2-($S38*($E$2/200)),'Données résultat'!N$9&gt;$E$2-($S39*($E$2/200))),$T39,0)</f>
        <v>0</v>
      </c>
    </row>
    <row r="40" spans="1:30" x14ac:dyDescent="0.25">
      <c r="A40">
        <f t="shared" si="11"/>
        <v>34</v>
      </c>
      <c r="D40">
        <f t="shared" si="8"/>
        <v>86.5</v>
      </c>
      <c r="E40" s="24">
        <f t="shared" si="9"/>
        <v>195.49000000000012</v>
      </c>
      <c r="F40">
        <f t="shared" si="7"/>
        <v>86.5</v>
      </c>
      <c r="S40">
        <v>39</v>
      </c>
      <c r="T40">
        <f t="shared" si="10"/>
        <v>81</v>
      </c>
      <c r="U40">
        <f>IF(AND('Données résultat'!E$9&lt;$E$2-($S39*($E$2/200)),'Données résultat'!E$9&gt;$E$2-($S40*($E$2/200))),$T40,0)</f>
        <v>0</v>
      </c>
      <c r="V40">
        <f>IF(AND('Données résultat'!F$9&lt;$E$2-($S39*($E$2/200)),'Données résultat'!F$9&gt;$E$2-($S40*($E$2/200))),$T40,0)</f>
        <v>0</v>
      </c>
      <c r="W40">
        <f>IF(AND('Données résultat'!G$9&lt;$E$2-($S39*($E$2/200)),'Données résultat'!G$9&gt;$E$2-($S40*($E$2/200))),$T40,0)</f>
        <v>0</v>
      </c>
      <c r="X40">
        <f>IF(AND('Données résultat'!H$9&lt;$E$2-($S39*($E$2/200)),'Données résultat'!H$9&gt;$E$2-($S40*($E$2/200))),$T40,0)</f>
        <v>0</v>
      </c>
      <c r="Y40">
        <f>IF(AND('Données résultat'!I$9&lt;$E$2-($S39*($E$2/200)),'Données résultat'!I$9&gt;$E$2-($S40*($E$2/200))),$T40,0)</f>
        <v>0</v>
      </c>
      <c r="Z40">
        <f>IF(AND('Données résultat'!J$9&lt;$E$2-($S39*($E$2/200)),'Données résultat'!J$9&gt;$E$2-($S40*($E$2/200))),$T40,0)</f>
        <v>0</v>
      </c>
      <c r="AA40">
        <f>IF(AND('Données résultat'!K$9&lt;$E$2-($S39*($E$2/200)),'Données résultat'!K$9&gt;$E$2-($S40*($E$2/200))),$T40,0)</f>
        <v>0</v>
      </c>
      <c r="AB40">
        <f>IF(AND('Données résultat'!L$9&lt;$E$2-($S39*($E$2/200)),'Données résultat'!L$9&gt;$E$2-($S40*($E$2/200))),$T40,0)</f>
        <v>0</v>
      </c>
      <c r="AC40">
        <f>IF(AND('Données résultat'!M$9&lt;$E$2-($S39*($E$2/200)),'Données résultat'!M$9&gt;$E$2-($S40*($E$2/200))),$T40,0)</f>
        <v>0</v>
      </c>
      <c r="AD40">
        <f>IF(AND('Données résultat'!N$9&lt;$E$2-($S39*($E$2/200)),'Données résultat'!N$9&gt;$E$2-($S40*($E$2/200))),$T40,0)</f>
        <v>0</v>
      </c>
    </row>
    <row r="41" spans="1:30" x14ac:dyDescent="0.25">
      <c r="A41">
        <f t="shared" si="11"/>
        <v>35</v>
      </c>
      <c r="D41">
        <f t="shared" si="8"/>
        <v>86</v>
      </c>
      <c r="E41" s="24">
        <f t="shared" si="9"/>
        <v>194.36000000000013</v>
      </c>
      <c r="F41">
        <f t="shared" si="7"/>
        <v>86</v>
      </c>
      <c r="S41">
        <v>40</v>
      </c>
      <c r="T41">
        <f t="shared" si="10"/>
        <v>80.5</v>
      </c>
      <c r="U41">
        <f>IF(AND('Données résultat'!E$9&lt;$E$2-($S40*($E$2/200)),'Données résultat'!E$9&gt;$E$2-($S41*($E$2/200))),$T41,0)</f>
        <v>0</v>
      </c>
      <c r="V41">
        <f>IF(AND('Données résultat'!F$9&lt;$E$2-($S40*($E$2/200)),'Données résultat'!F$9&gt;$E$2-($S41*($E$2/200))),$T41,0)</f>
        <v>0</v>
      </c>
      <c r="W41">
        <f>IF(AND('Données résultat'!G$9&lt;$E$2-($S40*($E$2/200)),'Données résultat'!G$9&gt;$E$2-($S41*($E$2/200))),$T41,0)</f>
        <v>0</v>
      </c>
      <c r="X41">
        <f>IF(AND('Données résultat'!H$9&lt;$E$2-($S40*($E$2/200)),'Données résultat'!H$9&gt;$E$2-($S41*($E$2/200))),$T41,0)</f>
        <v>0</v>
      </c>
      <c r="Y41">
        <f>IF(AND('Données résultat'!I$9&lt;$E$2-($S40*($E$2/200)),'Données résultat'!I$9&gt;$E$2-($S41*($E$2/200))),$T41,0)</f>
        <v>0</v>
      </c>
      <c r="Z41">
        <f>IF(AND('Données résultat'!J$9&lt;$E$2-($S40*($E$2/200)),'Données résultat'!J$9&gt;$E$2-($S41*($E$2/200))),$T41,0)</f>
        <v>0</v>
      </c>
      <c r="AA41">
        <f>IF(AND('Données résultat'!K$9&lt;$E$2-($S40*($E$2/200)),'Données résultat'!K$9&gt;$E$2-($S41*($E$2/200))),$T41,0)</f>
        <v>0</v>
      </c>
      <c r="AB41">
        <f>IF(AND('Données résultat'!L$9&lt;$E$2-($S40*($E$2/200)),'Données résultat'!L$9&gt;$E$2-($S41*($E$2/200))),$T41,0)</f>
        <v>0</v>
      </c>
      <c r="AC41">
        <f>IF(AND('Données résultat'!M$9&lt;$E$2-($S40*($E$2/200)),'Données résultat'!M$9&gt;$E$2-($S41*($E$2/200))),$T41,0)</f>
        <v>0</v>
      </c>
      <c r="AD41">
        <f>IF(AND('Données résultat'!N$9&lt;$E$2-($S40*($E$2/200)),'Données résultat'!N$9&gt;$E$2-($S41*($E$2/200))),$T41,0)</f>
        <v>0</v>
      </c>
    </row>
    <row r="42" spans="1:30" x14ac:dyDescent="0.25">
      <c r="A42">
        <f t="shared" si="11"/>
        <v>36</v>
      </c>
      <c r="D42">
        <f t="shared" si="8"/>
        <v>85.5</v>
      </c>
      <c r="E42" s="24">
        <f t="shared" si="9"/>
        <v>193.23000000000013</v>
      </c>
      <c r="F42">
        <f t="shared" si="7"/>
        <v>85.5</v>
      </c>
      <c r="S42">
        <v>41</v>
      </c>
      <c r="T42">
        <f t="shared" si="10"/>
        <v>80</v>
      </c>
      <c r="U42">
        <f>IF(AND('Données résultat'!E$9&lt;$E$2-($S41*($E$2/200)),'Données résultat'!E$9&gt;$E$2-($S42*($E$2/200))),$T42,0)</f>
        <v>0</v>
      </c>
      <c r="V42">
        <f>IF(AND('Données résultat'!F$9&lt;$E$2-($S41*($E$2/200)),'Données résultat'!F$9&gt;$E$2-($S42*($E$2/200))),$T42,0)</f>
        <v>0</v>
      </c>
      <c r="W42">
        <f>IF(AND('Données résultat'!G$9&lt;$E$2-($S41*($E$2/200)),'Données résultat'!G$9&gt;$E$2-($S42*($E$2/200))),$T42,0)</f>
        <v>0</v>
      </c>
      <c r="X42">
        <f>IF(AND('Données résultat'!H$9&lt;$E$2-($S41*($E$2/200)),'Données résultat'!H$9&gt;$E$2-($S42*($E$2/200))),$T42,0)</f>
        <v>0</v>
      </c>
      <c r="Y42">
        <f>IF(AND('Données résultat'!I$9&lt;$E$2-($S41*($E$2/200)),'Données résultat'!I$9&gt;$E$2-($S42*($E$2/200))),$T42,0)</f>
        <v>0</v>
      </c>
      <c r="Z42">
        <f>IF(AND('Données résultat'!J$9&lt;$E$2-($S41*($E$2/200)),'Données résultat'!J$9&gt;$E$2-($S42*($E$2/200))),$T42,0)</f>
        <v>0</v>
      </c>
      <c r="AA42">
        <f>IF(AND('Données résultat'!K$9&lt;$E$2-($S41*($E$2/200)),'Données résultat'!K$9&gt;$E$2-($S42*($E$2/200))),$T42,0)</f>
        <v>0</v>
      </c>
      <c r="AB42">
        <f>IF(AND('Données résultat'!L$9&lt;$E$2-($S41*($E$2/200)),'Données résultat'!L$9&gt;$E$2-($S42*($E$2/200))),$T42,0)</f>
        <v>0</v>
      </c>
      <c r="AC42">
        <f>IF(AND('Données résultat'!M$9&lt;$E$2-($S41*($E$2/200)),'Données résultat'!M$9&gt;$E$2-($S42*($E$2/200))),$T42,0)</f>
        <v>0</v>
      </c>
      <c r="AD42">
        <f>IF(AND('Données résultat'!N$9&lt;$E$2-($S41*($E$2/200)),'Données résultat'!N$9&gt;$E$2-($S42*($E$2/200))),$T42,0)</f>
        <v>0</v>
      </c>
    </row>
    <row r="43" spans="1:30" x14ac:dyDescent="0.25">
      <c r="A43">
        <f t="shared" si="11"/>
        <v>37</v>
      </c>
      <c r="D43">
        <f t="shared" si="8"/>
        <v>85</v>
      </c>
      <c r="E43" s="24">
        <f t="shared" si="9"/>
        <v>192.10000000000014</v>
      </c>
      <c r="F43">
        <f t="shared" si="7"/>
        <v>85</v>
      </c>
      <c r="S43">
        <v>42</v>
      </c>
      <c r="T43">
        <f t="shared" si="10"/>
        <v>79.5</v>
      </c>
      <c r="U43">
        <f>IF(AND('Données résultat'!E$9&lt;$E$2-($S42*($E$2/200)),'Données résultat'!E$9&gt;$E$2-($S43*($E$2/200))),$T43,0)</f>
        <v>0</v>
      </c>
      <c r="V43">
        <f>IF(AND('Données résultat'!F$9&lt;$E$2-($S42*($E$2/200)),'Données résultat'!F$9&gt;$E$2-($S43*($E$2/200))),$T43,0)</f>
        <v>0</v>
      </c>
      <c r="W43">
        <f>IF(AND('Données résultat'!G$9&lt;$E$2-($S42*($E$2/200)),'Données résultat'!G$9&gt;$E$2-($S43*($E$2/200))),$T43,0)</f>
        <v>0</v>
      </c>
      <c r="X43">
        <f>IF(AND('Données résultat'!H$9&lt;$E$2-($S42*($E$2/200)),'Données résultat'!H$9&gt;$E$2-($S43*($E$2/200))),$T43,0)</f>
        <v>0</v>
      </c>
      <c r="Y43">
        <f>IF(AND('Données résultat'!I$9&lt;$E$2-($S42*($E$2/200)),'Données résultat'!I$9&gt;$E$2-($S43*($E$2/200))),$T43,0)</f>
        <v>0</v>
      </c>
      <c r="Z43">
        <f>IF(AND('Données résultat'!J$9&lt;$E$2-($S42*($E$2/200)),'Données résultat'!J$9&gt;$E$2-($S43*($E$2/200))),$T43,0)</f>
        <v>0</v>
      </c>
      <c r="AA43">
        <f>IF(AND('Données résultat'!K$9&lt;$E$2-($S42*($E$2/200)),'Données résultat'!K$9&gt;$E$2-($S43*($E$2/200))),$T43,0)</f>
        <v>0</v>
      </c>
      <c r="AB43">
        <f>IF(AND('Données résultat'!L$9&lt;$E$2-($S42*($E$2/200)),'Données résultat'!L$9&gt;$E$2-($S43*($E$2/200))),$T43,0)</f>
        <v>0</v>
      </c>
      <c r="AC43">
        <f>IF(AND('Données résultat'!M$9&lt;$E$2-($S42*($E$2/200)),'Données résultat'!M$9&gt;$E$2-($S43*($E$2/200))),$T43,0)</f>
        <v>0</v>
      </c>
      <c r="AD43">
        <f>IF(AND('Données résultat'!N$9&lt;$E$2-($S42*($E$2/200)),'Données résultat'!N$9&gt;$E$2-($S43*($E$2/200))),$T43,0)</f>
        <v>0</v>
      </c>
    </row>
    <row r="44" spans="1:30" x14ac:dyDescent="0.25">
      <c r="A44">
        <f t="shared" si="11"/>
        <v>38</v>
      </c>
      <c r="D44">
        <f t="shared" si="8"/>
        <v>84.5</v>
      </c>
      <c r="E44" s="24">
        <f t="shared" si="9"/>
        <v>190.97000000000014</v>
      </c>
      <c r="F44">
        <f t="shared" si="7"/>
        <v>84.5</v>
      </c>
      <c r="S44">
        <v>43</v>
      </c>
      <c r="T44">
        <f t="shared" si="10"/>
        <v>79</v>
      </c>
      <c r="U44">
        <f>IF(AND('Données résultat'!E$9&lt;$E$2-($S43*($E$2/200)),'Données résultat'!E$9&gt;$E$2-($S44*($E$2/200))),$T44,0)</f>
        <v>0</v>
      </c>
      <c r="V44">
        <f>IF(AND('Données résultat'!F$9&lt;$E$2-($S43*($E$2/200)),'Données résultat'!F$9&gt;$E$2-($S44*($E$2/200))),$T44,0)</f>
        <v>0</v>
      </c>
      <c r="W44">
        <f>IF(AND('Données résultat'!G$9&lt;$E$2-($S43*($E$2/200)),'Données résultat'!G$9&gt;$E$2-($S44*($E$2/200))),$T44,0)</f>
        <v>0</v>
      </c>
      <c r="X44">
        <f>IF(AND('Données résultat'!H$9&lt;$E$2-($S43*($E$2/200)),'Données résultat'!H$9&gt;$E$2-($S44*($E$2/200))),$T44,0)</f>
        <v>0</v>
      </c>
      <c r="Y44">
        <f>IF(AND('Données résultat'!I$9&lt;$E$2-($S43*($E$2/200)),'Données résultat'!I$9&gt;$E$2-($S44*($E$2/200))),$T44,0)</f>
        <v>0</v>
      </c>
      <c r="Z44">
        <f>IF(AND('Données résultat'!J$9&lt;$E$2-($S43*($E$2/200)),'Données résultat'!J$9&gt;$E$2-($S44*($E$2/200))),$T44,0)</f>
        <v>0</v>
      </c>
      <c r="AA44">
        <f>IF(AND('Données résultat'!K$9&lt;$E$2-($S43*($E$2/200)),'Données résultat'!K$9&gt;$E$2-($S44*($E$2/200))),$T44,0)</f>
        <v>0</v>
      </c>
      <c r="AB44">
        <f>IF(AND('Données résultat'!L$9&lt;$E$2-($S43*($E$2/200)),'Données résultat'!L$9&gt;$E$2-($S44*($E$2/200))),$T44,0)</f>
        <v>0</v>
      </c>
      <c r="AC44">
        <f>IF(AND('Données résultat'!M$9&lt;$E$2-($S43*($E$2/200)),'Données résultat'!M$9&gt;$E$2-($S44*($E$2/200))),$T44,0)</f>
        <v>0</v>
      </c>
      <c r="AD44">
        <f>IF(AND('Données résultat'!N$9&lt;$E$2-($S43*($E$2/200)),'Données résultat'!N$9&gt;$E$2-($S44*($E$2/200))),$T44,0)</f>
        <v>0</v>
      </c>
    </row>
    <row r="45" spans="1:30" x14ac:dyDescent="0.25">
      <c r="A45">
        <f t="shared" si="11"/>
        <v>39</v>
      </c>
      <c r="D45">
        <f t="shared" si="8"/>
        <v>84</v>
      </c>
      <c r="E45" s="24">
        <f t="shared" si="9"/>
        <v>189.84000000000015</v>
      </c>
      <c r="F45">
        <f t="shared" si="7"/>
        <v>84</v>
      </c>
      <c r="S45">
        <v>44</v>
      </c>
      <c r="T45">
        <f t="shared" si="10"/>
        <v>78.5</v>
      </c>
      <c r="U45">
        <f>IF(AND('Données résultat'!E$9&lt;$E$2-($S44*($E$2/200)),'Données résultat'!E$9&gt;$E$2-($S45*($E$2/200))),$T45,0)</f>
        <v>0</v>
      </c>
      <c r="V45">
        <f>IF(AND('Données résultat'!F$9&lt;$E$2-($S44*($E$2/200)),'Données résultat'!F$9&gt;$E$2-($S45*($E$2/200))),$T45,0)</f>
        <v>0</v>
      </c>
      <c r="W45">
        <f>IF(AND('Données résultat'!G$9&lt;$E$2-($S44*($E$2/200)),'Données résultat'!G$9&gt;$E$2-($S45*($E$2/200))),$T45,0)</f>
        <v>0</v>
      </c>
      <c r="X45">
        <f>IF(AND('Données résultat'!H$9&lt;$E$2-($S44*($E$2/200)),'Données résultat'!H$9&gt;$E$2-($S45*($E$2/200))),$T45,0)</f>
        <v>0</v>
      </c>
      <c r="Y45">
        <f>IF(AND('Données résultat'!I$9&lt;$E$2-($S44*($E$2/200)),'Données résultat'!I$9&gt;$E$2-($S45*($E$2/200))),$T45,0)</f>
        <v>0</v>
      </c>
      <c r="Z45">
        <f>IF(AND('Données résultat'!J$9&lt;$E$2-($S44*($E$2/200)),'Données résultat'!J$9&gt;$E$2-($S45*($E$2/200))),$T45,0)</f>
        <v>0</v>
      </c>
      <c r="AA45">
        <f>IF(AND('Données résultat'!K$9&lt;$E$2-($S44*($E$2/200)),'Données résultat'!K$9&gt;$E$2-($S45*($E$2/200))),$T45,0)</f>
        <v>0</v>
      </c>
      <c r="AB45">
        <f>IF(AND('Données résultat'!L$9&lt;$E$2-($S44*($E$2/200)),'Données résultat'!L$9&gt;$E$2-($S45*($E$2/200))),$T45,0)</f>
        <v>0</v>
      </c>
      <c r="AC45">
        <f>IF(AND('Données résultat'!M$9&lt;$E$2-($S44*($E$2/200)),'Données résultat'!M$9&gt;$E$2-($S45*($E$2/200))),$T45,0)</f>
        <v>0</v>
      </c>
      <c r="AD45">
        <f>IF(AND('Données résultat'!N$9&lt;$E$2-($S44*($E$2/200)),'Données résultat'!N$9&gt;$E$2-($S45*($E$2/200))),$T45,0)</f>
        <v>0</v>
      </c>
    </row>
    <row r="46" spans="1:30" x14ac:dyDescent="0.25">
      <c r="A46">
        <f t="shared" si="11"/>
        <v>40</v>
      </c>
      <c r="D46">
        <f t="shared" ref="D46:D77" si="12">D45-0.5</f>
        <v>83.5</v>
      </c>
      <c r="E46" s="24">
        <f t="shared" ref="E46:E77" si="13">E45-$E$12</f>
        <v>188.71000000000015</v>
      </c>
      <c r="F46">
        <f t="shared" si="7"/>
        <v>83.5</v>
      </c>
      <c r="S46">
        <v>45</v>
      </c>
      <c r="T46">
        <f t="shared" si="10"/>
        <v>78</v>
      </c>
      <c r="U46">
        <f>IF(AND('Données résultat'!E$9&lt;$E$2-($S45*($E$2/200)),'Données résultat'!E$9&gt;$E$2-($S46*($E$2/200))),$T46,0)</f>
        <v>0</v>
      </c>
      <c r="V46">
        <f>IF(AND('Données résultat'!F$9&lt;$E$2-($S45*($E$2/200)),'Données résultat'!F$9&gt;$E$2-($S46*($E$2/200))),$T46,0)</f>
        <v>0</v>
      </c>
      <c r="W46">
        <f>IF(AND('Données résultat'!G$9&lt;$E$2-($S45*($E$2/200)),'Données résultat'!G$9&gt;$E$2-($S46*($E$2/200))),$T46,0)</f>
        <v>0</v>
      </c>
      <c r="X46">
        <f>IF(AND('Données résultat'!H$9&lt;$E$2-($S45*($E$2/200)),'Données résultat'!H$9&gt;$E$2-($S46*($E$2/200))),$T46,0)</f>
        <v>0</v>
      </c>
      <c r="Y46">
        <f>IF(AND('Données résultat'!I$9&lt;$E$2-($S45*($E$2/200)),'Données résultat'!I$9&gt;$E$2-($S46*($E$2/200))),$T46,0)</f>
        <v>0</v>
      </c>
      <c r="Z46">
        <f>IF(AND('Données résultat'!J$9&lt;$E$2-($S45*($E$2/200)),'Données résultat'!J$9&gt;$E$2-($S46*($E$2/200))),$T46,0)</f>
        <v>0</v>
      </c>
      <c r="AA46">
        <f>IF(AND('Données résultat'!K$9&lt;$E$2-($S45*($E$2/200)),'Données résultat'!K$9&gt;$E$2-($S46*($E$2/200))),$T46,0)</f>
        <v>0</v>
      </c>
      <c r="AB46">
        <f>IF(AND('Données résultat'!L$9&lt;$E$2-($S45*($E$2/200)),'Données résultat'!L$9&gt;$E$2-($S46*($E$2/200))),$T46,0)</f>
        <v>0</v>
      </c>
      <c r="AC46">
        <f>IF(AND('Données résultat'!M$9&lt;$E$2-($S45*($E$2/200)),'Données résultat'!M$9&gt;$E$2-($S46*($E$2/200))),$T46,0)</f>
        <v>0</v>
      </c>
      <c r="AD46">
        <f>IF(AND('Données résultat'!N$9&lt;$E$2-($S45*($E$2/200)),'Données résultat'!N$9&gt;$E$2-($S46*($E$2/200))),$T46,0)</f>
        <v>0</v>
      </c>
    </row>
    <row r="47" spans="1:30" x14ac:dyDescent="0.25">
      <c r="A47">
        <f t="shared" si="11"/>
        <v>41</v>
      </c>
      <c r="D47">
        <f t="shared" si="12"/>
        <v>83</v>
      </c>
      <c r="E47" s="24">
        <f t="shared" si="13"/>
        <v>187.58000000000015</v>
      </c>
      <c r="F47">
        <f t="shared" si="7"/>
        <v>83</v>
      </c>
      <c r="S47">
        <v>46</v>
      </c>
      <c r="T47">
        <f t="shared" si="10"/>
        <v>77.5</v>
      </c>
      <c r="U47">
        <f>IF(AND('Données résultat'!E$9&lt;$E$2-($S46*($E$2/200)),'Données résultat'!E$9&gt;$E$2-($S47*($E$2/200))),$T47,0)</f>
        <v>0</v>
      </c>
      <c r="V47">
        <f>IF(AND('Données résultat'!F$9&lt;$E$2-($S46*($E$2/200)),'Données résultat'!F$9&gt;$E$2-($S47*($E$2/200))),$T47,0)</f>
        <v>0</v>
      </c>
      <c r="W47">
        <f>IF(AND('Données résultat'!G$9&lt;$E$2-($S46*($E$2/200)),'Données résultat'!G$9&gt;$E$2-($S47*($E$2/200))),$T47,0)</f>
        <v>0</v>
      </c>
      <c r="X47">
        <f>IF(AND('Données résultat'!H$9&lt;$E$2-($S46*($E$2/200)),'Données résultat'!H$9&gt;$E$2-($S47*($E$2/200))),$T47,0)</f>
        <v>0</v>
      </c>
      <c r="Y47">
        <f>IF(AND('Données résultat'!I$9&lt;$E$2-($S46*($E$2/200)),'Données résultat'!I$9&gt;$E$2-($S47*($E$2/200))),$T47,0)</f>
        <v>0</v>
      </c>
      <c r="Z47">
        <f>IF(AND('Données résultat'!J$9&lt;$E$2-($S46*($E$2/200)),'Données résultat'!J$9&gt;$E$2-($S47*($E$2/200))),$T47,0)</f>
        <v>0</v>
      </c>
      <c r="AA47">
        <f>IF(AND('Données résultat'!K$9&lt;$E$2-($S46*($E$2/200)),'Données résultat'!K$9&gt;$E$2-($S47*($E$2/200))),$T47,0)</f>
        <v>0</v>
      </c>
      <c r="AB47">
        <f>IF(AND('Données résultat'!L$9&lt;$E$2-($S46*($E$2/200)),'Données résultat'!L$9&gt;$E$2-($S47*($E$2/200))),$T47,0)</f>
        <v>0</v>
      </c>
      <c r="AC47">
        <f>IF(AND('Données résultat'!M$9&lt;$E$2-($S46*($E$2/200)),'Données résultat'!M$9&gt;$E$2-($S47*($E$2/200))),$T47,0)</f>
        <v>0</v>
      </c>
      <c r="AD47">
        <f>IF(AND('Données résultat'!N$9&lt;$E$2-($S46*($E$2/200)),'Données résultat'!N$9&gt;$E$2-($S47*($E$2/200))),$T47,0)</f>
        <v>0</v>
      </c>
    </row>
    <row r="48" spans="1:30" x14ac:dyDescent="0.25">
      <c r="A48">
        <f t="shared" si="11"/>
        <v>42</v>
      </c>
      <c r="D48">
        <f t="shared" si="12"/>
        <v>82.5</v>
      </c>
      <c r="E48" s="24">
        <f t="shared" si="13"/>
        <v>186.45000000000016</v>
      </c>
      <c r="F48">
        <f t="shared" si="7"/>
        <v>82.5</v>
      </c>
      <c r="S48">
        <v>47</v>
      </c>
      <c r="T48">
        <f t="shared" si="10"/>
        <v>77</v>
      </c>
      <c r="U48">
        <f>IF(AND('Données résultat'!E$9&lt;$E$2-($S47*($E$2/200)),'Données résultat'!E$9&gt;$E$2-($S48*($E$2/200))),$T48,0)</f>
        <v>0</v>
      </c>
      <c r="V48">
        <f>IF(AND('Données résultat'!F$9&lt;$E$2-($S47*($E$2/200)),'Données résultat'!F$9&gt;$E$2-($S48*($E$2/200))),$T48,0)</f>
        <v>0</v>
      </c>
      <c r="W48">
        <f>IF(AND('Données résultat'!G$9&lt;$E$2-($S47*($E$2/200)),'Données résultat'!G$9&gt;$E$2-($S48*($E$2/200))),$T48,0)</f>
        <v>0</v>
      </c>
      <c r="X48">
        <f>IF(AND('Données résultat'!H$9&lt;$E$2-($S47*($E$2/200)),'Données résultat'!H$9&gt;$E$2-($S48*($E$2/200))),$T48,0)</f>
        <v>0</v>
      </c>
      <c r="Y48">
        <f>IF(AND('Données résultat'!I$9&lt;$E$2-($S47*($E$2/200)),'Données résultat'!I$9&gt;$E$2-($S48*($E$2/200))),$T48,0)</f>
        <v>0</v>
      </c>
      <c r="Z48">
        <f>IF(AND('Données résultat'!J$9&lt;$E$2-($S47*($E$2/200)),'Données résultat'!J$9&gt;$E$2-($S48*($E$2/200))),$T48,0)</f>
        <v>0</v>
      </c>
      <c r="AA48">
        <f>IF(AND('Données résultat'!K$9&lt;$E$2-($S47*($E$2/200)),'Données résultat'!K$9&gt;$E$2-($S48*($E$2/200))),$T48,0)</f>
        <v>0</v>
      </c>
      <c r="AB48">
        <f>IF(AND('Données résultat'!L$9&lt;$E$2-($S47*($E$2/200)),'Données résultat'!L$9&gt;$E$2-($S48*($E$2/200))),$T48,0)</f>
        <v>0</v>
      </c>
      <c r="AC48">
        <f>IF(AND('Données résultat'!M$9&lt;$E$2-($S47*($E$2/200)),'Données résultat'!M$9&gt;$E$2-($S48*($E$2/200))),$T48,0)</f>
        <v>0</v>
      </c>
      <c r="AD48">
        <f>IF(AND('Données résultat'!N$9&lt;$E$2-($S47*($E$2/200)),'Données résultat'!N$9&gt;$E$2-($S48*($E$2/200))),$T48,0)</f>
        <v>0</v>
      </c>
    </row>
    <row r="49" spans="1:30" x14ac:dyDescent="0.25">
      <c r="A49">
        <f t="shared" si="11"/>
        <v>43</v>
      </c>
      <c r="D49">
        <f t="shared" si="12"/>
        <v>82</v>
      </c>
      <c r="E49" s="24">
        <f t="shared" si="13"/>
        <v>185.32000000000016</v>
      </c>
      <c r="F49">
        <f t="shared" si="7"/>
        <v>82</v>
      </c>
      <c r="S49">
        <v>48</v>
      </c>
      <c r="T49">
        <f t="shared" si="10"/>
        <v>76.5</v>
      </c>
      <c r="U49">
        <f>IF(AND('Données résultat'!E$9&lt;$E$2-($S48*($E$2/200)),'Données résultat'!E$9&gt;$E$2-($S49*($E$2/200))),$T49,0)</f>
        <v>0</v>
      </c>
      <c r="V49">
        <f>IF(AND('Données résultat'!F$9&lt;$E$2-($S48*($E$2/200)),'Données résultat'!F$9&gt;$E$2-($S49*($E$2/200))),$T49,0)</f>
        <v>0</v>
      </c>
      <c r="W49">
        <f>IF(AND('Données résultat'!G$9&lt;$E$2-($S48*($E$2/200)),'Données résultat'!G$9&gt;$E$2-($S49*($E$2/200))),$T49,0)</f>
        <v>0</v>
      </c>
      <c r="X49">
        <f>IF(AND('Données résultat'!H$9&lt;$E$2-($S48*($E$2/200)),'Données résultat'!H$9&gt;$E$2-($S49*($E$2/200))),$T49,0)</f>
        <v>0</v>
      </c>
      <c r="Y49">
        <f>IF(AND('Données résultat'!I$9&lt;$E$2-($S48*($E$2/200)),'Données résultat'!I$9&gt;$E$2-($S49*($E$2/200))),$T49,0)</f>
        <v>0</v>
      </c>
      <c r="Z49">
        <f>IF(AND('Données résultat'!J$9&lt;$E$2-($S48*($E$2/200)),'Données résultat'!J$9&gt;$E$2-($S49*($E$2/200))),$T49,0)</f>
        <v>0</v>
      </c>
      <c r="AA49">
        <f>IF(AND('Données résultat'!K$9&lt;$E$2-($S48*($E$2/200)),'Données résultat'!K$9&gt;$E$2-($S49*($E$2/200))),$T49,0)</f>
        <v>0</v>
      </c>
      <c r="AB49">
        <f>IF(AND('Données résultat'!L$9&lt;$E$2-($S48*($E$2/200)),'Données résultat'!L$9&gt;$E$2-($S49*($E$2/200))),$T49,0)</f>
        <v>0</v>
      </c>
      <c r="AC49">
        <f>IF(AND('Données résultat'!M$9&lt;$E$2-($S48*($E$2/200)),'Données résultat'!M$9&gt;$E$2-($S49*($E$2/200))),$T49,0)</f>
        <v>0</v>
      </c>
      <c r="AD49">
        <f>IF(AND('Données résultat'!N$9&lt;$E$2-($S48*($E$2/200)),'Données résultat'!N$9&gt;$E$2-($S49*($E$2/200))),$T49,0)</f>
        <v>0</v>
      </c>
    </row>
    <row r="50" spans="1:30" x14ac:dyDescent="0.25">
      <c r="A50">
        <f t="shared" si="11"/>
        <v>44</v>
      </c>
      <c r="D50">
        <f t="shared" si="12"/>
        <v>81.5</v>
      </c>
      <c r="E50" s="24">
        <f t="shared" si="13"/>
        <v>184.19000000000017</v>
      </c>
      <c r="F50">
        <f t="shared" si="7"/>
        <v>81.5</v>
      </c>
      <c r="S50">
        <v>49</v>
      </c>
      <c r="T50">
        <f t="shared" si="10"/>
        <v>76</v>
      </c>
      <c r="U50">
        <f>IF(AND('Données résultat'!E$9&lt;$E$2-($S49*($E$2/200)),'Données résultat'!E$9&gt;$E$2-($S50*($E$2/200))),$T50,0)</f>
        <v>0</v>
      </c>
      <c r="V50">
        <f>IF(AND('Données résultat'!F$9&lt;$E$2-($S49*($E$2/200)),'Données résultat'!F$9&gt;$E$2-($S50*($E$2/200))),$T50,0)</f>
        <v>0</v>
      </c>
      <c r="W50">
        <f>IF(AND('Données résultat'!G$9&lt;$E$2-($S49*($E$2/200)),'Données résultat'!G$9&gt;$E$2-($S50*($E$2/200))),$T50,0)</f>
        <v>0</v>
      </c>
      <c r="X50">
        <f>IF(AND('Données résultat'!H$9&lt;$E$2-($S49*($E$2/200)),'Données résultat'!H$9&gt;$E$2-($S50*($E$2/200))),$T50,0)</f>
        <v>0</v>
      </c>
      <c r="Y50">
        <f>IF(AND('Données résultat'!I$9&lt;$E$2-($S49*($E$2/200)),'Données résultat'!I$9&gt;$E$2-($S50*($E$2/200))),$T50,0)</f>
        <v>0</v>
      </c>
      <c r="Z50">
        <f>IF(AND('Données résultat'!J$9&lt;$E$2-($S49*($E$2/200)),'Données résultat'!J$9&gt;$E$2-($S50*($E$2/200))),$T50,0)</f>
        <v>0</v>
      </c>
      <c r="AA50">
        <f>IF(AND('Données résultat'!K$9&lt;$E$2-($S49*($E$2/200)),'Données résultat'!K$9&gt;$E$2-($S50*($E$2/200))),$T50,0)</f>
        <v>0</v>
      </c>
      <c r="AB50">
        <f>IF(AND('Données résultat'!L$9&lt;$E$2-($S49*($E$2/200)),'Données résultat'!L$9&gt;$E$2-($S50*($E$2/200))),$T50,0)</f>
        <v>0</v>
      </c>
      <c r="AC50">
        <f>IF(AND('Données résultat'!M$9&lt;$E$2-($S49*($E$2/200)),'Données résultat'!M$9&gt;$E$2-($S50*($E$2/200))),$T50,0)</f>
        <v>0</v>
      </c>
      <c r="AD50">
        <f>IF(AND('Données résultat'!N$9&lt;$E$2-($S49*($E$2/200)),'Données résultat'!N$9&gt;$E$2-($S50*($E$2/200))),$T50,0)</f>
        <v>0</v>
      </c>
    </row>
    <row r="51" spans="1:30" x14ac:dyDescent="0.25">
      <c r="A51">
        <f t="shared" si="11"/>
        <v>45</v>
      </c>
      <c r="D51">
        <f t="shared" si="12"/>
        <v>81</v>
      </c>
      <c r="E51" s="24">
        <f t="shared" si="13"/>
        <v>183.06000000000017</v>
      </c>
      <c r="F51">
        <f t="shared" si="7"/>
        <v>81</v>
      </c>
      <c r="S51">
        <v>50</v>
      </c>
      <c r="T51">
        <f t="shared" si="10"/>
        <v>75.5</v>
      </c>
      <c r="U51">
        <f>IF(AND('Données résultat'!E$9&lt;$E$2-($S50*($E$2/200)),'Données résultat'!E$9&gt;$E$2-($S51*($E$2/200))),$T51,0)</f>
        <v>0</v>
      </c>
      <c r="V51">
        <f>IF(AND('Données résultat'!F$9&lt;$E$2-($S50*($E$2/200)),'Données résultat'!F$9&gt;$E$2-($S51*($E$2/200))),$T51,0)</f>
        <v>0</v>
      </c>
      <c r="W51">
        <f>IF(AND('Données résultat'!G$9&lt;$E$2-($S50*($E$2/200)),'Données résultat'!G$9&gt;$E$2-($S51*($E$2/200))),$T51,0)</f>
        <v>0</v>
      </c>
      <c r="X51">
        <f>IF(AND('Données résultat'!H$9&lt;$E$2-($S50*($E$2/200)),'Données résultat'!H$9&gt;$E$2-($S51*($E$2/200))),$T51,0)</f>
        <v>0</v>
      </c>
      <c r="Y51">
        <f>IF(AND('Données résultat'!I$9&lt;$E$2-($S50*($E$2/200)),'Données résultat'!I$9&gt;$E$2-($S51*($E$2/200))),$T51,0)</f>
        <v>0</v>
      </c>
      <c r="Z51">
        <f>IF(AND('Données résultat'!J$9&lt;$E$2-($S50*($E$2/200)),'Données résultat'!J$9&gt;$E$2-($S51*($E$2/200))),$T51,0)</f>
        <v>0</v>
      </c>
      <c r="AA51">
        <f>IF(AND('Données résultat'!K$9&lt;$E$2-($S50*($E$2/200)),'Données résultat'!K$9&gt;$E$2-($S51*($E$2/200))),$T51,0)</f>
        <v>0</v>
      </c>
      <c r="AB51">
        <f>IF(AND('Données résultat'!L$9&lt;$E$2-($S50*($E$2/200)),'Données résultat'!L$9&gt;$E$2-($S51*($E$2/200))),$T51,0)</f>
        <v>0</v>
      </c>
      <c r="AC51">
        <f>IF(AND('Données résultat'!M$9&lt;$E$2-($S50*($E$2/200)),'Données résultat'!M$9&gt;$E$2-($S51*($E$2/200))),$T51,0)</f>
        <v>0</v>
      </c>
      <c r="AD51">
        <f>IF(AND('Données résultat'!N$9&lt;$E$2-($S50*($E$2/200)),'Données résultat'!N$9&gt;$E$2-($S51*($E$2/200))),$T51,0)</f>
        <v>0</v>
      </c>
    </row>
    <row r="52" spans="1:30" x14ac:dyDescent="0.25">
      <c r="A52">
        <f t="shared" si="11"/>
        <v>46</v>
      </c>
      <c r="D52">
        <f t="shared" si="12"/>
        <v>80.5</v>
      </c>
      <c r="E52" s="24">
        <f t="shared" si="13"/>
        <v>181.93000000000018</v>
      </c>
      <c r="F52">
        <f t="shared" si="7"/>
        <v>80.5</v>
      </c>
      <c r="S52">
        <v>51</v>
      </c>
      <c r="T52">
        <f t="shared" si="10"/>
        <v>75</v>
      </c>
      <c r="U52">
        <f>IF(AND('Données résultat'!E$9&lt;$E$2-($S51*($E$2/200)),'Données résultat'!E$9&gt;$E$2-($S52*($E$2/200))),$T52,0)</f>
        <v>0</v>
      </c>
      <c r="V52">
        <f>IF(AND('Données résultat'!F$9&lt;$E$2-($S51*($E$2/200)),'Données résultat'!F$9&gt;$E$2-($S52*($E$2/200))),$T52,0)</f>
        <v>0</v>
      </c>
      <c r="W52">
        <f>IF(AND('Données résultat'!G$9&lt;$E$2-($S51*($E$2/200)),'Données résultat'!G$9&gt;$E$2-($S52*($E$2/200))),$T52,0)</f>
        <v>0</v>
      </c>
      <c r="X52">
        <f>IF(AND('Données résultat'!H$9&lt;$E$2-($S51*($E$2/200)),'Données résultat'!H$9&gt;$E$2-($S52*($E$2/200))),$T52,0)</f>
        <v>0</v>
      </c>
      <c r="Y52">
        <f>IF(AND('Données résultat'!I$9&lt;$E$2-($S51*($E$2/200)),'Données résultat'!I$9&gt;$E$2-($S52*($E$2/200))),$T52,0)</f>
        <v>0</v>
      </c>
      <c r="Z52">
        <f>IF(AND('Données résultat'!J$9&lt;$E$2-($S51*($E$2/200)),'Données résultat'!J$9&gt;$E$2-($S52*($E$2/200))),$T52,0)</f>
        <v>0</v>
      </c>
      <c r="AA52">
        <f>IF(AND('Données résultat'!K$9&lt;$E$2-($S51*($E$2/200)),'Données résultat'!K$9&gt;$E$2-($S52*($E$2/200))),$T52,0)</f>
        <v>0</v>
      </c>
      <c r="AB52">
        <f>IF(AND('Données résultat'!L$9&lt;$E$2-($S51*($E$2/200)),'Données résultat'!L$9&gt;$E$2-($S52*($E$2/200))),$T52,0)</f>
        <v>0</v>
      </c>
      <c r="AC52">
        <f>IF(AND('Données résultat'!M$9&lt;$E$2-($S51*($E$2/200)),'Données résultat'!M$9&gt;$E$2-($S52*($E$2/200))),$T52,0)</f>
        <v>0</v>
      </c>
      <c r="AD52">
        <f>IF(AND('Données résultat'!N$9&lt;$E$2-($S51*($E$2/200)),'Données résultat'!N$9&gt;$E$2-($S52*($E$2/200))),$T52,0)</f>
        <v>0</v>
      </c>
    </row>
    <row r="53" spans="1:30" x14ac:dyDescent="0.25">
      <c r="A53">
        <f t="shared" si="11"/>
        <v>47</v>
      </c>
      <c r="D53">
        <f t="shared" si="12"/>
        <v>80</v>
      </c>
      <c r="E53" s="24">
        <f t="shared" si="13"/>
        <v>180.80000000000018</v>
      </c>
      <c r="F53">
        <f t="shared" si="7"/>
        <v>80</v>
      </c>
      <c r="S53">
        <v>52</v>
      </c>
      <c r="T53">
        <f t="shared" si="10"/>
        <v>74.5</v>
      </c>
      <c r="U53">
        <f>IF(AND('Données résultat'!E$9&lt;$E$2-($S52*($E$2/200)),'Données résultat'!E$9&gt;$E$2-($S53*($E$2/200))),$T53,0)</f>
        <v>0</v>
      </c>
      <c r="V53">
        <f>IF(AND('Données résultat'!F$9&lt;$E$2-($S52*($E$2/200)),'Données résultat'!F$9&gt;$E$2-($S53*($E$2/200))),$T53,0)</f>
        <v>0</v>
      </c>
      <c r="W53">
        <f>IF(AND('Données résultat'!G$9&lt;$E$2-($S52*($E$2/200)),'Données résultat'!G$9&gt;$E$2-($S53*($E$2/200))),$T53,0)</f>
        <v>0</v>
      </c>
      <c r="X53">
        <f>IF(AND('Données résultat'!H$9&lt;$E$2-($S52*($E$2/200)),'Données résultat'!H$9&gt;$E$2-($S53*($E$2/200))),$T53,0)</f>
        <v>0</v>
      </c>
      <c r="Y53">
        <f>IF(AND('Données résultat'!I$9&lt;$E$2-($S52*($E$2/200)),'Données résultat'!I$9&gt;$E$2-($S53*($E$2/200))),$T53,0)</f>
        <v>0</v>
      </c>
      <c r="Z53">
        <f>IF(AND('Données résultat'!J$9&lt;$E$2-($S52*($E$2/200)),'Données résultat'!J$9&gt;$E$2-($S53*($E$2/200))),$T53,0)</f>
        <v>0</v>
      </c>
      <c r="AA53">
        <f>IF(AND('Données résultat'!K$9&lt;$E$2-($S52*($E$2/200)),'Données résultat'!K$9&gt;$E$2-($S53*($E$2/200))),$T53,0)</f>
        <v>0</v>
      </c>
      <c r="AB53">
        <f>IF(AND('Données résultat'!L$9&lt;$E$2-($S52*($E$2/200)),'Données résultat'!L$9&gt;$E$2-($S53*($E$2/200))),$T53,0)</f>
        <v>0</v>
      </c>
      <c r="AC53">
        <f>IF(AND('Données résultat'!M$9&lt;$E$2-($S52*($E$2/200)),'Données résultat'!M$9&gt;$E$2-($S53*($E$2/200))),$T53,0)</f>
        <v>0</v>
      </c>
      <c r="AD53">
        <f>IF(AND('Données résultat'!N$9&lt;$E$2-($S52*($E$2/200)),'Données résultat'!N$9&gt;$E$2-($S53*($E$2/200))),$T53,0)</f>
        <v>0</v>
      </c>
    </row>
    <row r="54" spans="1:30" x14ac:dyDescent="0.25">
      <c r="A54">
        <f t="shared" si="11"/>
        <v>48</v>
      </c>
      <c r="D54">
        <f t="shared" si="12"/>
        <v>79.5</v>
      </c>
      <c r="E54" s="24">
        <f t="shared" si="13"/>
        <v>179.67000000000019</v>
      </c>
      <c r="F54">
        <f t="shared" si="7"/>
        <v>79.5</v>
      </c>
      <c r="S54">
        <v>53</v>
      </c>
      <c r="T54">
        <f t="shared" si="10"/>
        <v>74</v>
      </c>
      <c r="U54">
        <f>IF(AND('Données résultat'!E$9&lt;$E$2-($S53*($E$2/200)),'Données résultat'!E$9&gt;$E$2-($S54*($E$2/200))),$T54,0)</f>
        <v>0</v>
      </c>
      <c r="V54">
        <f>IF(AND('Données résultat'!F$9&lt;$E$2-($S53*($E$2/200)),'Données résultat'!F$9&gt;$E$2-($S54*($E$2/200))),$T54,0)</f>
        <v>0</v>
      </c>
      <c r="W54">
        <f>IF(AND('Données résultat'!G$9&lt;$E$2-($S53*($E$2/200)),'Données résultat'!G$9&gt;$E$2-($S54*($E$2/200))),$T54,0)</f>
        <v>0</v>
      </c>
      <c r="X54">
        <f>IF(AND('Données résultat'!H$9&lt;$E$2-($S53*($E$2/200)),'Données résultat'!H$9&gt;$E$2-($S54*($E$2/200))),$T54,0)</f>
        <v>0</v>
      </c>
      <c r="Y54">
        <f>IF(AND('Données résultat'!I$9&lt;$E$2-($S53*($E$2/200)),'Données résultat'!I$9&gt;$E$2-($S54*($E$2/200))),$T54,0)</f>
        <v>0</v>
      </c>
      <c r="Z54">
        <f>IF(AND('Données résultat'!J$9&lt;$E$2-($S53*($E$2/200)),'Données résultat'!J$9&gt;$E$2-($S54*($E$2/200))),$T54,0)</f>
        <v>0</v>
      </c>
      <c r="AA54">
        <f>IF(AND('Données résultat'!K$9&lt;$E$2-($S53*($E$2/200)),'Données résultat'!K$9&gt;$E$2-($S54*($E$2/200))),$T54,0)</f>
        <v>0</v>
      </c>
      <c r="AB54">
        <f>IF(AND('Données résultat'!L$9&lt;$E$2-($S53*($E$2/200)),'Données résultat'!L$9&gt;$E$2-($S54*($E$2/200))),$T54,0)</f>
        <v>0</v>
      </c>
      <c r="AC54">
        <f>IF(AND('Données résultat'!M$9&lt;$E$2-($S53*($E$2/200)),'Données résultat'!M$9&gt;$E$2-($S54*($E$2/200))),$T54,0)</f>
        <v>0</v>
      </c>
      <c r="AD54">
        <f>IF(AND('Données résultat'!N$9&lt;$E$2-($S53*($E$2/200)),'Données résultat'!N$9&gt;$E$2-($S54*($E$2/200))),$T54,0)</f>
        <v>0</v>
      </c>
    </row>
    <row r="55" spans="1:30" x14ac:dyDescent="0.25">
      <c r="A55">
        <f t="shared" si="11"/>
        <v>49</v>
      </c>
      <c r="D55">
        <f t="shared" si="12"/>
        <v>79</v>
      </c>
      <c r="E55" s="24">
        <f t="shared" si="13"/>
        <v>178.54000000000019</v>
      </c>
      <c r="F55">
        <f t="shared" si="7"/>
        <v>79</v>
      </c>
      <c r="S55">
        <v>54</v>
      </c>
      <c r="T55">
        <f t="shared" si="10"/>
        <v>73.5</v>
      </c>
      <c r="U55">
        <f>IF(AND('Données résultat'!E$9&lt;$E$2-($S54*($E$2/200)),'Données résultat'!E$9&gt;$E$2-($S55*($E$2/200))),$T55,0)</f>
        <v>0</v>
      </c>
      <c r="V55">
        <f>IF(AND('Données résultat'!F$9&lt;$E$2-($S54*($E$2/200)),'Données résultat'!F$9&gt;$E$2-($S55*($E$2/200))),$T55,0)</f>
        <v>0</v>
      </c>
      <c r="W55">
        <f>IF(AND('Données résultat'!G$9&lt;$E$2-($S54*($E$2/200)),'Données résultat'!G$9&gt;$E$2-($S55*($E$2/200))),$T55,0)</f>
        <v>0</v>
      </c>
      <c r="X55">
        <f>IF(AND('Données résultat'!H$9&lt;$E$2-($S54*($E$2/200)),'Données résultat'!H$9&gt;$E$2-($S55*($E$2/200))),$T55,0)</f>
        <v>0</v>
      </c>
      <c r="Y55">
        <f>IF(AND('Données résultat'!I$9&lt;$E$2-($S54*($E$2/200)),'Données résultat'!I$9&gt;$E$2-($S55*($E$2/200))),$T55,0)</f>
        <v>0</v>
      </c>
      <c r="Z55">
        <f>IF(AND('Données résultat'!J$9&lt;$E$2-($S54*($E$2/200)),'Données résultat'!J$9&gt;$E$2-($S55*($E$2/200))),$T55,0)</f>
        <v>0</v>
      </c>
      <c r="AA55">
        <f>IF(AND('Données résultat'!K$9&lt;$E$2-($S54*($E$2/200)),'Données résultat'!K$9&gt;$E$2-($S55*($E$2/200))),$T55,0)</f>
        <v>0</v>
      </c>
      <c r="AB55">
        <f>IF(AND('Données résultat'!L$9&lt;$E$2-($S54*($E$2/200)),'Données résultat'!L$9&gt;$E$2-($S55*($E$2/200))),$T55,0)</f>
        <v>0</v>
      </c>
      <c r="AC55">
        <f>IF(AND('Données résultat'!M$9&lt;$E$2-($S54*($E$2/200)),'Données résultat'!M$9&gt;$E$2-($S55*($E$2/200))),$T55,0)</f>
        <v>0</v>
      </c>
      <c r="AD55">
        <f>IF(AND('Données résultat'!N$9&lt;$E$2-($S54*($E$2/200)),'Données résultat'!N$9&gt;$E$2-($S55*($E$2/200))),$T55,0)</f>
        <v>0</v>
      </c>
    </row>
    <row r="56" spans="1:30" x14ac:dyDescent="0.25">
      <c r="A56">
        <f t="shared" si="11"/>
        <v>50</v>
      </c>
      <c r="D56">
        <f t="shared" si="12"/>
        <v>78.5</v>
      </c>
      <c r="E56" s="24">
        <f t="shared" si="13"/>
        <v>177.4100000000002</v>
      </c>
      <c r="F56">
        <f t="shared" si="7"/>
        <v>78.5</v>
      </c>
      <c r="S56">
        <v>55</v>
      </c>
      <c r="T56">
        <f t="shared" si="10"/>
        <v>73</v>
      </c>
      <c r="U56">
        <f>IF(AND('Données résultat'!E$9&lt;$E$2-($S55*($E$2/200)),'Données résultat'!E$9&gt;$E$2-($S56*($E$2/200))),$T56,0)</f>
        <v>0</v>
      </c>
      <c r="V56">
        <f>IF(AND('Données résultat'!F$9&lt;$E$2-($S55*($E$2/200)),'Données résultat'!F$9&gt;$E$2-($S56*($E$2/200))),$T56,0)</f>
        <v>0</v>
      </c>
      <c r="W56">
        <f>IF(AND('Données résultat'!G$9&lt;$E$2-($S55*($E$2/200)),'Données résultat'!G$9&gt;$E$2-($S56*($E$2/200))),$T56,0)</f>
        <v>0</v>
      </c>
      <c r="X56">
        <f>IF(AND('Données résultat'!H$9&lt;$E$2-($S55*($E$2/200)),'Données résultat'!H$9&gt;$E$2-($S56*($E$2/200))),$T56,0)</f>
        <v>0</v>
      </c>
      <c r="Y56">
        <f>IF(AND('Données résultat'!I$9&lt;$E$2-($S55*($E$2/200)),'Données résultat'!I$9&gt;$E$2-($S56*($E$2/200))),$T56,0)</f>
        <v>0</v>
      </c>
      <c r="Z56">
        <f>IF(AND('Données résultat'!J$9&lt;$E$2-($S55*($E$2/200)),'Données résultat'!J$9&gt;$E$2-($S56*($E$2/200))),$T56,0)</f>
        <v>0</v>
      </c>
      <c r="AA56">
        <f>IF(AND('Données résultat'!K$9&lt;$E$2-($S55*($E$2/200)),'Données résultat'!K$9&gt;$E$2-($S56*($E$2/200))),$T56,0)</f>
        <v>0</v>
      </c>
      <c r="AB56">
        <f>IF(AND('Données résultat'!L$9&lt;$E$2-($S55*($E$2/200)),'Données résultat'!L$9&gt;$E$2-($S56*($E$2/200))),$T56,0)</f>
        <v>0</v>
      </c>
      <c r="AC56">
        <f>IF(AND('Données résultat'!M$9&lt;$E$2-($S55*($E$2/200)),'Données résultat'!M$9&gt;$E$2-($S56*($E$2/200))),$T56,0)</f>
        <v>0</v>
      </c>
      <c r="AD56">
        <f>IF(AND('Données résultat'!N$9&lt;$E$2-($S55*($E$2/200)),'Données résultat'!N$9&gt;$E$2-($S56*($E$2/200))),$T56,0)</f>
        <v>0</v>
      </c>
    </row>
    <row r="57" spans="1:30" x14ac:dyDescent="0.25">
      <c r="A57">
        <f t="shared" si="11"/>
        <v>51</v>
      </c>
      <c r="D57">
        <f t="shared" si="12"/>
        <v>78</v>
      </c>
      <c r="E57" s="24">
        <f t="shared" si="13"/>
        <v>176.2800000000002</v>
      </c>
      <c r="F57">
        <f t="shared" si="7"/>
        <v>78</v>
      </c>
      <c r="S57">
        <v>56</v>
      </c>
      <c r="T57">
        <f t="shared" si="10"/>
        <v>72.5</v>
      </c>
      <c r="U57">
        <f>IF(AND('Données résultat'!E$9&lt;$E$2-($S56*($E$2/200)),'Données résultat'!E$9&gt;$E$2-($S57*($E$2/200))),$T57,0)</f>
        <v>0</v>
      </c>
      <c r="V57">
        <f>IF(AND('Données résultat'!F$9&lt;$E$2-($S56*($E$2/200)),'Données résultat'!F$9&gt;$E$2-($S57*($E$2/200))),$T57,0)</f>
        <v>0</v>
      </c>
      <c r="W57">
        <f>IF(AND('Données résultat'!G$9&lt;$E$2-($S56*($E$2/200)),'Données résultat'!G$9&gt;$E$2-($S57*($E$2/200))),$T57,0)</f>
        <v>0</v>
      </c>
      <c r="X57">
        <f>IF(AND('Données résultat'!H$9&lt;$E$2-($S56*($E$2/200)),'Données résultat'!H$9&gt;$E$2-($S57*($E$2/200))),$T57,0)</f>
        <v>0</v>
      </c>
      <c r="Y57">
        <f>IF(AND('Données résultat'!I$9&lt;$E$2-($S56*($E$2/200)),'Données résultat'!I$9&gt;$E$2-($S57*($E$2/200))),$T57,0)</f>
        <v>0</v>
      </c>
      <c r="Z57">
        <f>IF(AND('Données résultat'!J$9&lt;$E$2-($S56*($E$2/200)),'Données résultat'!J$9&gt;$E$2-($S57*($E$2/200))),$T57,0)</f>
        <v>0</v>
      </c>
      <c r="AA57">
        <f>IF(AND('Données résultat'!K$9&lt;$E$2-($S56*($E$2/200)),'Données résultat'!K$9&gt;$E$2-($S57*($E$2/200))),$T57,0)</f>
        <v>0</v>
      </c>
      <c r="AB57">
        <f>IF(AND('Données résultat'!L$9&lt;$E$2-($S56*($E$2/200)),'Données résultat'!L$9&gt;$E$2-($S57*($E$2/200))),$T57,0)</f>
        <v>0</v>
      </c>
      <c r="AC57">
        <f>IF(AND('Données résultat'!M$9&lt;$E$2-($S56*($E$2/200)),'Données résultat'!M$9&gt;$E$2-($S57*($E$2/200))),$T57,0)</f>
        <v>0</v>
      </c>
      <c r="AD57">
        <f>IF(AND('Données résultat'!N$9&lt;$E$2-($S56*($E$2/200)),'Données résultat'!N$9&gt;$E$2-($S57*($E$2/200))),$T57,0)</f>
        <v>0</v>
      </c>
    </row>
    <row r="58" spans="1:30" x14ac:dyDescent="0.25">
      <c r="A58">
        <f t="shared" si="11"/>
        <v>52</v>
      </c>
      <c r="D58">
        <f t="shared" si="12"/>
        <v>77.5</v>
      </c>
      <c r="E58" s="24">
        <f t="shared" si="13"/>
        <v>175.1500000000002</v>
      </c>
      <c r="F58">
        <f t="shared" si="7"/>
        <v>77.5</v>
      </c>
      <c r="S58">
        <v>57</v>
      </c>
      <c r="T58">
        <f t="shared" si="10"/>
        <v>72</v>
      </c>
      <c r="U58">
        <f>IF(AND('Données résultat'!E$9&lt;$E$2-($S57*($E$2/200)),'Données résultat'!E$9&gt;$E$2-($S58*($E$2/200))),$T58,0)</f>
        <v>0</v>
      </c>
      <c r="V58">
        <f>IF(AND('Données résultat'!F$9&lt;$E$2-($S57*($E$2/200)),'Données résultat'!F$9&gt;$E$2-($S58*($E$2/200))),$T58,0)</f>
        <v>0</v>
      </c>
      <c r="W58">
        <f>IF(AND('Données résultat'!G$9&lt;$E$2-($S57*($E$2/200)),'Données résultat'!G$9&gt;$E$2-($S58*($E$2/200))),$T58,0)</f>
        <v>0</v>
      </c>
      <c r="X58">
        <f>IF(AND('Données résultat'!H$9&lt;$E$2-($S57*($E$2/200)),'Données résultat'!H$9&gt;$E$2-($S58*($E$2/200))),$T58,0)</f>
        <v>0</v>
      </c>
      <c r="Y58">
        <f>IF(AND('Données résultat'!I$9&lt;$E$2-($S57*($E$2/200)),'Données résultat'!I$9&gt;$E$2-($S58*($E$2/200))),$T58,0)</f>
        <v>0</v>
      </c>
      <c r="Z58">
        <f>IF(AND('Données résultat'!J$9&lt;$E$2-($S57*($E$2/200)),'Données résultat'!J$9&gt;$E$2-($S58*($E$2/200))),$T58,0)</f>
        <v>0</v>
      </c>
      <c r="AA58">
        <f>IF(AND('Données résultat'!K$9&lt;$E$2-($S57*($E$2/200)),'Données résultat'!K$9&gt;$E$2-($S58*($E$2/200))),$T58,0)</f>
        <v>0</v>
      </c>
      <c r="AB58">
        <f>IF(AND('Données résultat'!L$9&lt;$E$2-($S57*($E$2/200)),'Données résultat'!L$9&gt;$E$2-($S58*($E$2/200))),$T58,0)</f>
        <v>0</v>
      </c>
      <c r="AC58">
        <f>IF(AND('Données résultat'!M$9&lt;$E$2-($S57*($E$2/200)),'Données résultat'!M$9&gt;$E$2-($S58*($E$2/200))),$T58,0)</f>
        <v>0</v>
      </c>
      <c r="AD58">
        <f>IF(AND('Données résultat'!N$9&lt;$E$2-($S57*($E$2/200)),'Données résultat'!N$9&gt;$E$2-($S58*($E$2/200))),$T58,0)</f>
        <v>0</v>
      </c>
    </row>
    <row r="59" spans="1:30" x14ac:dyDescent="0.25">
      <c r="A59">
        <f t="shared" si="11"/>
        <v>53</v>
      </c>
      <c r="D59">
        <f t="shared" si="12"/>
        <v>77</v>
      </c>
      <c r="E59" s="24">
        <f t="shared" si="13"/>
        <v>174.02000000000021</v>
      </c>
      <c r="F59">
        <f t="shared" si="7"/>
        <v>77</v>
      </c>
      <c r="S59">
        <v>58</v>
      </c>
      <c r="T59">
        <f t="shared" si="10"/>
        <v>71.5</v>
      </c>
      <c r="U59">
        <f>IF(AND('Données résultat'!E$9&lt;$E$2-($S58*($E$2/200)),'Données résultat'!E$9&gt;$E$2-($S59*($E$2/200))),$T59,0)</f>
        <v>0</v>
      </c>
      <c r="V59">
        <f>IF(AND('Données résultat'!F$9&lt;$E$2-($S58*($E$2/200)),'Données résultat'!F$9&gt;$E$2-($S59*($E$2/200))),$T59,0)</f>
        <v>0</v>
      </c>
      <c r="W59">
        <f>IF(AND('Données résultat'!G$9&lt;$E$2-($S58*($E$2/200)),'Données résultat'!G$9&gt;$E$2-($S59*($E$2/200))),$T59,0)</f>
        <v>0</v>
      </c>
      <c r="X59">
        <f>IF(AND('Données résultat'!H$9&lt;$E$2-($S58*($E$2/200)),'Données résultat'!H$9&gt;$E$2-($S59*($E$2/200))),$T59,0)</f>
        <v>0</v>
      </c>
      <c r="Y59">
        <f>IF(AND('Données résultat'!I$9&lt;$E$2-($S58*($E$2/200)),'Données résultat'!I$9&gt;$E$2-($S59*($E$2/200))),$T59,0)</f>
        <v>0</v>
      </c>
      <c r="Z59">
        <f>IF(AND('Données résultat'!J$9&lt;$E$2-($S58*($E$2/200)),'Données résultat'!J$9&gt;$E$2-($S59*($E$2/200))),$T59,0)</f>
        <v>0</v>
      </c>
      <c r="AA59">
        <f>IF(AND('Données résultat'!K$9&lt;$E$2-($S58*($E$2/200)),'Données résultat'!K$9&gt;$E$2-($S59*($E$2/200))),$T59,0)</f>
        <v>0</v>
      </c>
      <c r="AB59">
        <f>IF(AND('Données résultat'!L$9&lt;$E$2-($S58*($E$2/200)),'Données résultat'!L$9&gt;$E$2-($S59*($E$2/200))),$T59,0)</f>
        <v>0</v>
      </c>
      <c r="AC59">
        <f>IF(AND('Données résultat'!M$9&lt;$E$2-($S58*($E$2/200)),'Données résultat'!M$9&gt;$E$2-($S59*($E$2/200))),$T59,0)</f>
        <v>0</v>
      </c>
      <c r="AD59">
        <f>IF(AND('Données résultat'!N$9&lt;$E$2-($S58*($E$2/200)),'Données résultat'!N$9&gt;$E$2-($S59*($E$2/200))),$T59,0)</f>
        <v>0</v>
      </c>
    </row>
    <row r="60" spans="1:30" x14ac:dyDescent="0.25">
      <c r="A60">
        <f t="shared" si="11"/>
        <v>54</v>
      </c>
      <c r="D60">
        <f t="shared" si="12"/>
        <v>76.5</v>
      </c>
      <c r="E60" s="24">
        <f t="shared" si="13"/>
        <v>172.89000000000021</v>
      </c>
      <c r="F60">
        <f t="shared" si="7"/>
        <v>76.5</v>
      </c>
      <c r="S60">
        <v>59</v>
      </c>
      <c r="T60">
        <f t="shared" si="10"/>
        <v>71</v>
      </c>
      <c r="U60">
        <f>IF(AND('Données résultat'!E$9&lt;$E$2-($S59*($E$2/200)),'Données résultat'!E$9&gt;$E$2-($S60*($E$2/200))),$T60,0)</f>
        <v>0</v>
      </c>
      <c r="V60">
        <f>IF(AND('Données résultat'!F$9&lt;$E$2-($S59*($E$2/200)),'Données résultat'!F$9&gt;$E$2-($S60*($E$2/200))),$T60,0)</f>
        <v>0</v>
      </c>
      <c r="W60">
        <f>IF(AND('Données résultat'!G$9&lt;$E$2-($S59*($E$2/200)),'Données résultat'!G$9&gt;$E$2-($S60*($E$2/200))),$T60,0)</f>
        <v>0</v>
      </c>
      <c r="X60">
        <f>IF(AND('Données résultat'!H$9&lt;$E$2-($S59*($E$2/200)),'Données résultat'!H$9&gt;$E$2-($S60*($E$2/200))),$T60,0)</f>
        <v>0</v>
      </c>
      <c r="Y60">
        <f>IF(AND('Données résultat'!I$9&lt;$E$2-($S59*($E$2/200)),'Données résultat'!I$9&gt;$E$2-($S60*($E$2/200))),$T60,0)</f>
        <v>0</v>
      </c>
      <c r="Z60">
        <f>IF(AND('Données résultat'!J$9&lt;$E$2-($S59*($E$2/200)),'Données résultat'!J$9&gt;$E$2-($S60*($E$2/200))),$T60,0)</f>
        <v>0</v>
      </c>
      <c r="AA60">
        <f>IF(AND('Données résultat'!K$9&lt;$E$2-($S59*($E$2/200)),'Données résultat'!K$9&gt;$E$2-($S60*($E$2/200))),$T60,0)</f>
        <v>0</v>
      </c>
      <c r="AB60">
        <f>IF(AND('Données résultat'!L$9&lt;$E$2-($S59*($E$2/200)),'Données résultat'!L$9&gt;$E$2-($S60*($E$2/200))),$T60,0)</f>
        <v>0</v>
      </c>
      <c r="AC60">
        <f>IF(AND('Données résultat'!M$9&lt;$E$2-($S59*($E$2/200)),'Données résultat'!M$9&gt;$E$2-($S60*($E$2/200))),$T60,0)</f>
        <v>0</v>
      </c>
      <c r="AD60">
        <f>IF(AND('Données résultat'!N$9&lt;$E$2-($S59*($E$2/200)),'Données résultat'!N$9&gt;$E$2-($S60*($E$2/200))),$T60,0)</f>
        <v>0</v>
      </c>
    </row>
    <row r="61" spans="1:30" x14ac:dyDescent="0.25">
      <c r="A61">
        <f t="shared" si="11"/>
        <v>55</v>
      </c>
      <c r="D61">
        <f t="shared" si="12"/>
        <v>76</v>
      </c>
      <c r="E61" s="24">
        <f t="shared" si="13"/>
        <v>171.76000000000022</v>
      </c>
      <c r="F61">
        <f t="shared" si="7"/>
        <v>76</v>
      </c>
      <c r="S61">
        <v>60</v>
      </c>
      <c r="T61">
        <f t="shared" si="10"/>
        <v>70.5</v>
      </c>
      <c r="U61">
        <f>IF(AND('Données résultat'!E$9&lt;$E$2-($S60*($E$2/200)),'Données résultat'!E$9&gt;$E$2-($S61*($E$2/200))),$T61,0)</f>
        <v>0</v>
      </c>
      <c r="V61">
        <f>IF(AND('Données résultat'!F$9&lt;$E$2-($S60*($E$2/200)),'Données résultat'!F$9&gt;$E$2-($S61*($E$2/200))),$T61,0)</f>
        <v>0</v>
      </c>
      <c r="W61">
        <f>IF(AND('Données résultat'!G$9&lt;$E$2-($S60*($E$2/200)),'Données résultat'!G$9&gt;$E$2-($S61*($E$2/200))),$T61,0)</f>
        <v>0</v>
      </c>
      <c r="X61">
        <f>IF(AND('Données résultat'!H$9&lt;$E$2-($S60*($E$2/200)),'Données résultat'!H$9&gt;$E$2-($S61*($E$2/200))),$T61,0)</f>
        <v>0</v>
      </c>
      <c r="Y61">
        <f>IF(AND('Données résultat'!I$9&lt;$E$2-($S60*($E$2/200)),'Données résultat'!I$9&gt;$E$2-($S61*($E$2/200))),$T61,0)</f>
        <v>0</v>
      </c>
      <c r="Z61">
        <f>IF(AND('Données résultat'!J$9&lt;$E$2-($S60*($E$2/200)),'Données résultat'!J$9&gt;$E$2-($S61*($E$2/200))),$T61,0)</f>
        <v>0</v>
      </c>
      <c r="AA61">
        <f>IF(AND('Données résultat'!K$9&lt;$E$2-($S60*($E$2/200)),'Données résultat'!K$9&gt;$E$2-($S61*($E$2/200))),$T61,0)</f>
        <v>0</v>
      </c>
      <c r="AB61">
        <f>IF(AND('Données résultat'!L$9&lt;$E$2-($S60*($E$2/200)),'Données résultat'!L$9&gt;$E$2-($S61*($E$2/200))),$T61,0)</f>
        <v>0</v>
      </c>
      <c r="AC61">
        <f>IF(AND('Données résultat'!M$9&lt;$E$2-($S60*($E$2/200)),'Données résultat'!M$9&gt;$E$2-($S61*($E$2/200))),$T61,0)</f>
        <v>0</v>
      </c>
      <c r="AD61">
        <f>IF(AND('Données résultat'!N$9&lt;$E$2-($S60*($E$2/200)),'Données résultat'!N$9&gt;$E$2-($S61*($E$2/200))),$T61,0)</f>
        <v>0</v>
      </c>
    </row>
    <row r="62" spans="1:30" x14ac:dyDescent="0.25">
      <c r="A62">
        <f t="shared" si="11"/>
        <v>56</v>
      </c>
      <c r="D62">
        <f t="shared" si="12"/>
        <v>75.5</v>
      </c>
      <c r="E62" s="24">
        <f t="shared" si="13"/>
        <v>170.63000000000022</v>
      </c>
      <c r="F62">
        <f t="shared" si="7"/>
        <v>75.5</v>
      </c>
      <c r="S62">
        <v>61</v>
      </c>
      <c r="T62">
        <f t="shared" si="10"/>
        <v>70</v>
      </c>
      <c r="U62">
        <f>IF(AND('Données résultat'!E$9&lt;$E$2-($S61*($E$2/200)),'Données résultat'!E$9&gt;$E$2-($S62*($E$2/200))),$T62,0)</f>
        <v>0</v>
      </c>
      <c r="V62">
        <f>IF(AND('Données résultat'!F$9&lt;$E$2-($S61*($E$2/200)),'Données résultat'!F$9&gt;$E$2-($S62*($E$2/200))),$T62,0)</f>
        <v>0</v>
      </c>
      <c r="W62">
        <f>IF(AND('Données résultat'!G$9&lt;$E$2-($S61*($E$2/200)),'Données résultat'!G$9&gt;$E$2-($S62*($E$2/200))),$T62,0)</f>
        <v>0</v>
      </c>
      <c r="X62">
        <f>IF(AND('Données résultat'!H$9&lt;$E$2-($S61*($E$2/200)),'Données résultat'!H$9&gt;$E$2-($S62*($E$2/200))),$T62,0)</f>
        <v>0</v>
      </c>
      <c r="Y62">
        <f>IF(AND('Données résultat'!I$9&lt;$E$2-($S61*($E$2/200)),'Données résultat'!I$9&gt;$E$2-($S62*($E$2/200))),$T62,0)</f>
        <v>0</v>
      </c>
      <c r="Z62">
        <f>IF(AND('Données résultat'!J$9&lt;$E$2-($S61*($E$2/200)),'Données résultat'!J$9&gt;$E$2-($S62*($E$2/200))),$T62,0)</f>
        <v>0</v>
      </c>
      <c r="AA62">
        <f>IF(AND('Données résultat'!K$9&lt;$E$2-($S61*($E$2/200)),'Données résultat'!K$9&gt;$E$2-($S62*($E$2/200))),$T62,0)</f>
        <v>0</v>
      </c>
      <c r="AB62">
        <f>IF(AND('Données résultat'!L$9&lt;$E$2-($S61*($E$2/200)),'Données résultat'!L$9&gt;$E$2-($S62*($E$2/200))),$T62,0)</f>
        <v>0</v>
      </c>
      <c r="AC62">
        <f>IF(AND('Données résultat'!M$9&lt;$E$2-($S61*($E$2/200)),'Données résultat'!M$9&gt;$E$2-($S62*($E$2/200))),$T62,0)</f>
        <v>0</v>
      </c>
      <c r="AD62">
        <f>IF(AND('Données résultat'!N$9&lt;$E$2-($S61*($E$2/200)),'Données résultat'!N$9&gt;$E$2-($S62*($E$2/200))),$T62,0)</f>
        <v>0</v>
      </c>
    </row>
    <row r="63" spans="1:30" x14ac:dyDescent="0.25">
      <c r="A63">
        <f t="shared" si="11"/>
        <v>57</v>
      </c>
      <c r="D63">
        <f t="shared" si="12"/>
        <v>75</v>
      </c>
      <c r="E63" s="24">
        <f t="shared" si="13"/>
        <v>169.50000000000023</v>
      </c>
      <c r="F63">
        <f t="shared" si="7"/>
        <v>75</v>
      </c>
      <c r="S63">
        <v>62</v>
      </c>
      <c r="T63">
        <f t="shared" si="10"/>
        <v>69.5</v>
      </c>
      <c r="U63">
        <f>IF(AND('Données résultat'!E$9&lt;$E$2-($S62*($E$2/200)),'Données résultat'!E$9&gt;$E$2-($S63*($E$2/200))),$T63,0)</f>
        <v>0</v>
      </c>
      <c r="V63">
        <f>IF(AND('Données résultat'!F$9&lt;$E$2-($S62*($E$2/200)),'Données résultat'!F$9&gt;$E$2-($S63*($E$2/200))),$T63,0)</f>
        <v>0</v>
      </c>
      <c r="W63">
        <f>IF(AND('Données résultat'!G$9&lt;$E$2-($S62*($E$2/200)),'Données résultat'!G$9&gt;$E$2-($S63*($E$2/200))),$T63,0)</f>
        <v>0</v>
      </c>
      <c r="X63">
        <f>IF(AND('Données résultat'!H$9&lt;$E$2-($S62*($E$2/200)),'Données résultat'!H$9&gt;$E$2-($S63*($E$2/200))),$T63,0)</f>
        <v>0</v>
      </c>
      <c r="Y63">
        <f>IF(AND('Données résultat'!I$9&lt;$E$2-($S62*($E$2/200)),'Données résultat'!I$9&gt;$E$2-($S63*($E$2/200))),$T63,0)</f>
        <v>0</v>
      </c>
      <c r="Z63">
        <f>IF(AND('Données résultat'!J$9&lt;$E$2-($S62*($E$2/200)),'Données résultat'!J$9&gt;$E$2-($S63*($E$2/200))),$T63,0)</f>
        <v>0</v>
      </c>
      <c r="AA63">
        <f>IF(AND('Données résultat'!K$9&lt;$E$2-($S62*($E$2/200)),'Données résultat'!K$9&gt;$E$2-($S63*($E$2/200))),$T63,0)</f>
        <v>0</v>
      </c>
      <c r="AB63">
        <f>IF(AND('Données résultat'!L$9&lt;$E$2-($S62*($E$2/200)),'Données résultat'!L$9&gt;$E$2-($S63*($E$2/200))),$T63,0)</f>
        <v>0</v>
      </c>
      <c r="AC63">
        <f>IF(AND('Données résultat'!M$9&lt;$E$2-($S62*($E$2/200)),'Données résultat'!M$9&gt;$E$2-($S63*($E$2/200))),$T63,0)</f>
        <v>0</v>
      </c>
      <c r="AD63">
        <f>IF(AND('Données résultat'!N$9&lt;$E$2-($S62*($E$2/200)),'Données résultat'!N$9&gt;$E$2-($S63*($E$2/200))),$T63,0)</f>
        <v>0</v>
      </c>
    </row>
    <row r="64" spans="1:30" x14ac:dyDescent="0.25">
      <c r="A64">
        <f t="shared" si="11"/>
        <v>58</v>
      </c>
      <c r="D64">
        <f t="shared" si="12"/>
        <v>74.5</v>
      </c>
      <c r="E64" s="24">
        <f t="shared" si="13"/>
        <v>168.37000000000023</v>
      </c>
      <c r="F64">
        <f t="shared" si="7"/>
        <v>74.5</v>
      </c>
      <c r="S64">
        <v>63</v>
      </c>
      <c r="T64">
        <f t="shared" si="10"/>
        <v>69</v>
      </c>
      <c r="U64">
        <f>IF(AND('Données résultat'!E$9&lt;$E$2-($S63*($E$2/200)),'Données résultat'!E$9&gt;$E$2-($S64*($E$2/200))),$T64,0)</f>
        <v>0</v>
      </c>
      <c r="V64">
        <f>IF(AND('Données résultat'!F$9&lt;$E$2-($S63*($E$2/200)),'Données résultat'!F$9&gt;$E$2-($S64*($E$2/200))),$T64,0)</f>
        <v>0</v>
      </c>
      <c r="W64">
        <f>IF(AND('Données résultat'!G$9&lt;$E$2-($S63*($E$2/200)),'Données résultat'!G$9&gt;$E$2-($S64*($E$2/200))),$T64,0)</f>
        <v>0</v>
      </c>
      <c r="X64">
        <f>IF(AND('Données résultat'!H$9&lt;$E$2-($S63*($E$2/200)),'Données résultat'!H$9&gt;$E$2-($S64*($E$2/200))),$T64,0)</f>
        <v>0</v>
      </c>
      <c r="Y64">
        <f>IF(AND('Données résultat'!I$9&lt;$E$2-($S63*($E$2/200)),'Données résultat'!I$9&gt;$E$2-($S64*($E$2/200))),$T64,0)</f>
        <v>0</v>
      </c>
      <c r="Z64">
        <f>IF(AND('Données résultat'!J$9&lt;$E$2-($S63*($E$2/200)),'Données résultat'!J$9&gt;$E$2-($S64*($E$2/200))),$T64,0)</f>
        <v>0</v>
      </c>
      <c r="AA64">
        <f>IF(AND('Données résultat'!K$9&lt;$E$2-($S63*($E$2/200)),'Données résultat'!K$9&gt;$E$2-($S64*($E$2/200))),$T64,0)</f>
        <v>0</v>
      </c>
      <c r="AB64">
        <f>IF(AND('Données résultat'!L$9&lt;$E$2-($S63*($E$2/200)),'Données résultat'!L$9&gt;$E$2-($S64*($E$2/200))),$T64,0)</f>
        <v>0</v>
      </c>
      <c r="AC64">
        <f>IF(AND('Données résultat'!M$9&lt;$E$2-($S63*($E$2/200)),'Données résultat'!M$9&gt;$E$2-($S64*($E$2/200))),$T64,0)</f>
        <v>0</v>
      </c>
      <c r="AD64">
        <f>IF(AND('Données résultat'!N$9&lt;$E$2-($S63*($E$2/200)),'Données résultat'!N$9&gt;$E$2-($S64*($E$2/200))),$T64,0)</f>
        <v>0</v>
      </c>
    </row>
    <row r="65" spans="1:30" x14ac:dyDescent="0.25">
      <c r="A65">
        <f t="shared" si="11"/>
        <v>59</v>
      </c>
      <c r="D65">
        <f t="shared" si="12"/>
        <v>74</v>
      </c>
      <c r="E65" s="24">
        <f t="shared" si="13"/>
        <v>167.24000000000024</v>
      </c>
      <c r="F65">
        <f t="shared" si="7"/>
        <v>74</v>
      </c>
      <c r="S65">
        <v>64</v>
      </c>
      <c r="T65">
        <f t="shared" si="10"/>
        <v>68.5</v>
      </c>
      <c r="U65">
        <f>IF(AND('Données résultat'!E$9&lt;$E$2-($S64*($E$2/200)),'Données résultat'!E$9&gt;$E$2-($S65*($E$2/200))),$T65,0)</f>
        <v>0</v>
      </c>
      <c r="V65">
        <f>IF(AND('Données résultat'!F$9&lt;$E$2-($S64*($E$2/200)),'Données résultat'!F$9&gt;$E$2-($S65*($E$2/200))),$T65,0)</f>
        <v>0</v>
      </c>
      <c r="W65">
        <f>IF(AND('Données résultat'!G$9&lt;$E$2-($S64*($E$2/200)),'Données résultat'!G$9&gt;$E$2-($S65*($E$2/200))),$T65,0)</f>
        <v>0</v>
      </c>
      <c r="X65">
        <f>IF(AND('Données résultat'!H$9&lt;$E$2-($S64*($E$2/200)),'Données résultat'!H$9&gt;$E$2-($S65*($E$2/200))),$T65,0)</f>
        <v>0</v>
      </c>
      <c r="Y65">
        <f>IF(AND('Données résultat'!I$9&lt;$E$2-($S64*($E$2/200)),'Données résultat'!I$9&gt;$E$2-($S65*($E$2/200))),$T65,0)</f>
        <v>0</v>
      </c>
      <c r="Z65">
        <f>IF(AND('Données résultat'!J$9&lt;$E$2-($S64*($E$2/200)),'Données résultat'!J$9&gt;$E$2-($S65*($E$2/200))),$T65,0)</f>
        <v>0</v>
      </c>
      <c r="AA65">
        <f>IF(AND('Données résultat'!K$9&lt;$E$2-($S64*($E$2/200)),'Données résultat'!K$9&gt;$E$2-($S65*($E$2/200))),$T65,0)</f>
        <v>0</v>
      </c>
      <c r="AB65">
        <f>IF(AND('Données résultat'!L$9&lt;$E$2-($S64*($E$2/200)),'Données résultat'!L$9&gt;$E$2-($S65*($E$2/200))),$T65,0)</f>
        <v>0</v>
      </c>
      <c r="AC65">
        <f>IF(AND('Données résultat'!M$9&lt;$E$2-($S64*($E$2/200)),'Données résultat'!M$9&gt;$E$2-($S65*($E$2/200))),$T65,0)</f>
        <v>0</v>
      </c>
      <c r="AD65">
        <f>IF(AND('Données résultat'!N$9&lt;$E$2-($S64*($E$2/200)),'Données résultat'!N$9&gt;$E$2-($S65*($E$2/200))),$T65,0)</f>
        <v>0</v>
      </c>
    </row>
    <row r="66" spans="1:30" x14ac:dyDescent="0.25">
      <c r="A66">
        <f t="shared" si="11"/>
        <v>60</v>
      </c>
      <c r="D66">
        <f t="shared" si="12"/>
        <v>73.5</v>
      </c>
      <c r="E66" s="24">
        <f t="shared" si="13"/>
        <v>166.11000000000024</v>
      </c>
      <c r="F66">
        <f t="shared" si="7"/>
        <v>73.5</v>
      </c>
      <c r="S66">
        <v>65</v>
      </c>
      <c r="T66">
        <f t="shared" si="10"/>
        <v>68</v>
      </c>
      <c r="U66">
        <f>IF(AND('Données résultat'!E$9&lt;$E$2-($S65*($E$2/200)),'Données résultat'!E$9&gt;$E$2-($S66*($E$2/200))),$T66,0)</f>
        <v>0</v>
      </c>
      <c r="V66">
        <f>IF(AND('Données résultat'!F$9&lt;$E$2-($S65*($E$2/200)),'Données résultat'!F$9&gt;$E$2-($S66*($E$2/200))),$T66,0)</f>
        <v>0</v>
      </c>
      <c r="W66">
        <f>IF(AND('Données résultat'!G$9&lt;$E$2-($S65*($E$2/200)),'Données résultat'!G$9&gt;$E$2-($S66*($E$2/200))),$T66,0)</f>
        <v>0</v>
      </c>
      <c r="X66">
        <f>IF(AND('Données résultat'!H$9&lt;$E$2-($S65*($E$2/200)),'Données résultat'!H$9&gt;$E$2-($S66*($E$2/200))),$T66,0)</f>
        <v>0</v>
      </c>
      <c r="Y66">
        <f>IF(AND('Données résultat'!I$9&lt;$E$2-($S65*($E$2/200)),'Données résultat'!I$9&gt;$E$2-($S66*($E$2/200))),$T66,0)</f>
        <v>0</v>
      </c>
      <c r="Z66">
        <f>IF(AND('Données résultat'!J$9&lt;$E$2-($S65*($E$2/200)),'Données résultat'!J$9&gt;$E$2-($S66*($E$2/200))),$T66,0)</f>
        <v>0</v>
      </c>
      <c r="AA66">
        <f>IF(AND('Données résultat'!K$9&lt;$E$2-($S65*($E$2/200)),'Données résultat'!K$9&gt;$E$2-($S66*($E$2/200))),$T66,0)</f>
        <v>0</v>
      </c>
      <c r="AB66">
        <f>IF(AND('Données résultat'!L$9&lt;$E$2-($S65*($E$2/200)),'Données résultat'!L$9&gt;$E$2-($S66*($E$2/200))),$T66,0)</f>
        <v>0</v>
      </c>
      <c r="AC66">
        <f>IF(AND('Données résultat'!M$9&lt;$E$2-($S65*($E$2/200)),'Données résultat'!M$9&gt;$E$2-($S66*($E$2/200))),$T66,0)</f>
        <v>0</v>
      </c>
      <c r="AD66">
        <f>IF(AND('Données résultat'!N$9&lt;$E$2-($S65*($E$2/200)),'Données résultat'!N$9&gt;$E$2-($S66*($E$2/200))),$T66,0)</f>
        <v>0</v>
      </c>
    </row>
    <row r="67" spans="1:30" x14ac:dyDescent="0.25">
      <c r="A67">
        <f t="shared" si="11"/>
        <v>61</v>
      </c>
      <c r="D67">
        <f t="shared" si="12"/>
        <v>73</v>
      </c>
      <c r="E67" s="24">
        <f t="shared" si="13"/>
        <v>164.98000000000025</v>
      </c>
      <c r="F67">
        <f t="shared" si="7"/>
        <v>73</v>
      </c>
      <c r="S67">
        <v>66</v>
      </c>
      <c r="T67">
        <f t="shared" ref="T67:T98" si="14">T66-0.5</f>
        <v>67.5</v>
      </c>
      <c r="U67">
        <f>IF(AND('Données résultat'!E$9&lt;$E$2-($S66*($E$2/200)),'Données résultat'!E$9&gt;$E$2-($S67*($E$2/200))),$T67,0)</f>
        <v>0</v>
      </c>
      <c r="V67">
        <f>IF(AND('Données résultat'!F$9&lt;$E$2-($S66*($E$2/200)),'Données résultat'!F$9&gt;$E$2-($S67*($E$2/200))),$T67,0)</f>
        <v>0</v>
      </c>
      <c r="W67">
        <f>IF(AND('Données résultat'!G$9&lt;$E$2-($S66*($E$2/200)),'Données résultat'!G$9&gt;$E$2-($S67*($E$2/200))),$T67,0)</f>
        <v>0</v>
      </c>
      <c r="X67">
        <f>IF(AND('Données résultat'!H$9&lt;$E$2-($S66*($E$2/200)),'Données résultat'!H$9&gt;$E$2-($S67*($E$2/200))),$T67,0)</f>
        <v>0</v>
      </c>
      <c r="Y67">
        <f>IF(AND('Données résultat'!I$9&lt;$E$2-($S66*($E$2/200)),'Données résultat'!I$9&gt;$E$2-($S67*($E$2/200))),$T67,0)</f>
        <v>0</v>
      </c>
      <c r="Z67">
        <f>IF(AND('Données résultat'!J$9&lt;$E$2-($S66*($E$2/200)),'Données résultat'!J$9&gt;$E$2-($S67*($E$2/200))),$T67,0)</f>
        <v>0</v>
      </c>
      <c r="AA67">
        <f>IF(AND('Données résultat'!K$9&lt;$E$2-($S66*($E$2/200)),'Données résultat'!K$9&gt;$E$2-($S67*($E$2/200))),$T67,0)</f>
        <v>0</v>
      </c>
      <c r="AB67">
        <f>IF(AND('Données résultat'!L$9&lt;$E$2-($S66*($E$2/200)),'Données résultat'!L$9&gt;$E$2-($S67*($E$2/200))),$T67,0)</f>
        <v>0</v>
      </c>
      <c r="AC67">
        <f>IF(AND('Données résultat'!M$9&lt;$E$2-($S66*($E$2/200)),'Données résultat'!M$9&gt;$E$2-($S67*($E$2/200))),$T67,0)</f>
        <v>0</v>
      </c>
      <c r="AD67">
        <f>IF(AND('Données résultat'!N$9&lt;$E$2-($S66*($E$2/200)),'Données résultat'!N$9&gt;$E$2-($S67*($E$2/200))),$T67,0)</f>
        <v>0</v>
      </c>
    </row>
    <row r="68" spans="1:30" x14ac:dyDescent="0.25">
      <c r="A68">
        <f t="shared" si="11"/>
        <v>62</v>
      </c>
      <c r="D68">
        <f t="shared" si="12"/>
        <v>72.5</v>
      </c>
      <c r="E68" s="24">
        <f t="shared" si="13"/>
        <v>163.85000000000025</v>
      </c>
      <c r="F68">
        <f t="shared" si="7"/>
        <v>72.5</v>
      </c>
      <c r="S68">
        <v>67</v>
      </c>
      <c r="T68">
        <f t="shared" si="14"/>
        <v>67</v>
      </c>
      <c r="U68">
        <f>IF(AND('Données résultat'!E$9&lt;$E$2-($S67*($E$2/200)),'Données résultat'!E$9&gt;$E$2-($S68*($E$2/200))),$T68,0)</f>
        <v>0</v>
      </c>
      <c r="V68">
        <f>IF(AND('Données résultat'!F$9&lt;$E$2-($S67*($E$2/200)),'Données résultat'!F$9&gt;$E$2-($S68*($E$2/200))),$T68,0)</f>
        <v>0</v>
      </c>
      <c r="W68">
        <f>IF(AND('Données résultat'!G$9&lt;$E$2-($S67*($E$2/200)),'Données résultat'!G$9&gt;$E$2-($S68*($E$2/200))),$T68,0)</f>
        <v>0</v>
      </c>
      <c r="X68">
        <f>IF(AND('Données résultat'!H$9&lt;$E$2-($S67*($E$2/200)),'Données résultat'!H$9&gt;$E$2-($S68*($E$2/200))),$T68,0)</f>
        <v>0</v>
      </c>
      <c r="Y68">
        <f>IF(AND('Données résultat'!I$9&lt;$E$2-($S67*($E$2/200)),'Données résultat'!I$9&gt;$E$2-($S68*($E$2/200))),$T68,0)</f>
        <v>0</v>
      </c>
      <c r="Z68">
        <f>IF(AND('Données résultat'!J$9&lt;$E$2-($S67*($E$2/200)),'Données résultat'!J$9&gt;$E$2-($S68*($E$2/200))),$T68,0)</f>
        <v>0</v>
      </c>
      <c r="AA68">
        <f>IF(AND('Données résultat'!K$9&lt;$E$2-($S67*($E$2/200)),'Données résultat'!K$9&gt;$E$2-($S68*($E$2/200))),$T68,0)</f>
        <v>0</v>
      </c>
      <c r="AB68">
        <f>IF(AND('Données résultat'!L$9&lt;$E$2-($S67*($E$2/200)),'Données résultat'!L$9&gt;$E$2-($S68*($E$2/200))),$T68,0)</f>
        <v>0</v>
      </c>
      <c r="AC68">
        <f>IF(AND('Données résultat'!M$9&lt;$E$2-($S67*($E$2/200)),'Données résultat'!M$9&gt;$E$2-($S68*($E$2/200))),$T68,0)</f>
        <v>0</v>
      </c>
      <c r="AD68">
        <f>IF(AND('Données résultat'!N$9&lt;$E$2-($S67*($E$2/200)),'Données résultat'!N$9&gt;$E$2-($S68*($E$2/200))),$T68,0)</f>
        <v>0</v>
      </c>
    </row>
    <row r="69" spans="1:30" x14ac:dyDescent="0.25">
      <c r="A69">
        <f t="shared" si="11"/>
        <v>63</v>
      </c>
      <c r="D69">
        <f t="shared" si="12"/>
        <v>72</v>
      </c>
      <c r="E69" s="24">
        <f t="shared" si="13"/>
        <v>162.72000000000025</v>
      </c>
      <c r="F69">
        <f t="shared" si="7"/>
        <v>72</v>
      </c>
      <c r="S69">
        <v>68</v>
      </c>
      <c r="T69">
        <f t="shared" si="14"/>
        <v>66.5</v>
      </c>
      <c r="U69">
        <f>IF(AND('Données résultat'!E$9&lt;$E$2-($S68*($E$2/200)),'Données résultat'!E$9&gt;$E$2-($S69*($E$2/200))),$T69,0)</f>
        <v>0</v>
      </c>
      <c r="V69">
        <f>IF(AND('Données résultat'!F$9&lt;$E$2-($S68*($E$2/200)),'Données résultat'!F$9&gt;$E$2-($S69*($E$2/200))),$T69,0)</f>
        <v>0</v>
      </c>
      <c r="W69">
        <f>IF(AND('Données résultat'!G$9&lt;$E$2-($S68*($E$2/200)),'Données résultat'!G$9&gt;$E$2-($S69*($E$2/200))),$T69,0)</f>
        <v>0</v>
      </c>
      <c r="X69">
        <f>IF(AND('Données résultat'!H$9&lt;$E$2-($S68*($E$2/200)),'Données résultat'!H$9&gt;$E$2-($S69*($E$2/200))),$T69,0)</f>
        <v>0</v>
      </c>
      <c r="Y69">
        <f>IF(AND('Données résultat'!I$9&lt;$E$2-($S68*($E$2/200)),'Données résultat'!I$9&gt;$E$2-($S69*($E$2/200))),$T69,0)</f>
        <v>0</v>
      </c>
      <c r="Z69">
        <f>IF(AND('Données résultat'!J$9&lt;$E$2-($S68*($E$2/200)),'Données résultat'!J$9&gt;$E$2-($S69*($E$2/200))),$T69,0)</f>
        <v>0</v>
      </c>
      <c r="AA69">
        <f>IF(AND('Données résultat'!K$9&lt;$E$2-($S68*($E$2/200)),'Données résultat'!K$9&gt;$E$2-($S69*($E$2/200))),$T69,0)</f>
        <v>0</v>
      </c>
      <c r="AB69">
        <f>IF(AND('Données résultat'!L$9&lt;$E$2-($S68*($E$2/200)),'Données résultat'!L$9&gt;$E$2-($S69*($E$2/200))),$T69,0)</f>
        <v>0</v>
      </c>
      <c r="AC69">
        <f>IF(AND('Données résultat'!M$9&lt;$E$2-($S68*($E$2/200)),'Données résultat'!M$9&gt;$E$2-($S69*($E$2/200))),$T69,0)</f>
        <v>0</v>
      </c>
      <c r="AD69">
        <f>IF(AND('Données résultat'!N$9&lt;$E$2-($S68*($E$2/200)),'Données résultat'!N$9&gt;$E$2-($S69*($E$2/200))),$T69,0)</f>
        <v>0</v>
      </c>
    </row>
    <row r="70" spans="1:30" x14ac:dyDescent="0.25">
      <c r="A70">
        <f t="shared" si="11"/>
        <v>64</v>
      </c>
      <c r="D70">
        <f t="shared" si="12"/>
        <v>71.5</v>
      </c>
      <c r="E70" s="24">
        <f t="shared" si="13"/>
        <v>161.59000000000026</v>
      </c>
      <c r="F70">
        <f t="shared" si="7"/>
        <v>71.5</v>
      </c>
      <c r="S70">
        <v>69</v>
      </c>
      <c r="T70">
        <f t="shared" si="14"/>
        <v>66</v>
      </c>
      <c r="U70">
        <f>IF(AND('Données résultat'!E$9&lt;$E$2-($S69*($E$2/200)),'Données résultat'!E$9&gt;$E$2-($S70*($E$2/200))),$T70,0)</f>
        <v>0</v>
      </c>
      <c r="V70">
        <f>IF(AND('Données résultat'!F$9&lt;$E$2-($S69*($E$2/200)),'Données résultat'!F$9&gt;$E$2-($S70*($E$2/200))),$T70,0)</f>
        <v>0</v>
      </c>
      <c r="W70">
        <f>IF(AND('Données résultat'!G$9&lt;$E$2-($S69*($E$2/200)),'Données résultat'!G$9&gt;$E$2-($S70*($E$2/200))),$T70,0)</f>
        <v>0</v>
      </c>
      <c r="X70">
        <f>IF(AND('Données résultat'!H$9&lt;$E$2-($S69*($E$2/200)),'Données résultat'!H$9&gt;$E$2-($S70*($E$2/200))),$T70,0)</f>
        <v>0</v>
      </c>
      <c r="Y70">
        <f>IF(AND('Données résultat'!I$9&lt;$E$2-($S69*($E$2/200)),'Données résultat'!I$9&gt;$E$2-($S70*($E$2/200))),$T70,0)</f>
        <v>0</v>
      </c>
      <c r="Z70">
        <f>IF(AND('Données résultat'!J$9&lt;$E$2-($S69*($E$2/200)),'Données résultat'!J$9&gt;$E$2-($S70*($E$2/200))),$T70,0)</f>
        <v>0</v>
      </c>
      <c r="AA70">
        <f>IF(AND('Données résultat'!K$9&lt;$E$2-($S69*($E$2/200)),'Données résultat'!K$9&gt;$E$2-($S70*($E$2/200))),$T70,0)</f>
        <v>0</v>
      </c>
      <c r="AB70">
        <f>IF(AND('Données résultat'!L$9&lt;$E$2-($S69*($E$2/200)),'Données résultat'!L$9&gt;$E$2-($S70*($E$2/200))),$T70,0)</f>
        <v>0</v>
      </c>
      <c r="AC70">
        <f>IF(AND('Données résultat'!M$9&lt;$E$2-($S69*($E$2/200)),'Données résultat'!M$9&gt;$E$2-($S70*($E$2/200))),$T70,0)</f>
        <v>0</v>
      </c>
      <c r="AD70">
        <f>IF(AND('Données résultat'!N$9&lt;$E$2-($S69*($E$2/200)),'Données résultat'!N$9&gt;$E$2-($S70*($E$2/200))),$T70,0)</f>
        <v>0</v>
      </c>
    </row>
    <row r="71" spans="1:30" x14ac:dyDescent="0.25">
      <c r="A71">
        <f t="shared" ref="A71:A102" si="15">A70+1</f>
        <v>65</v>
      </c>
      <c r="D71">
        <f t="shared" si="12"/>
        <v>71</v>
      </c>
      <c r="E71" s="24">
        <f t="shared" si="13"/>
        <v>160.46000000000026</v>
      </c>
      <c r="F71">
        <f t="shared" si="7"/>
        <v>71</v>
      </c>
      <c r="S71">
        <v>70</v>
      </c>
      <c r="T71">
        <f t="shared" si="14"/>
        <v>65.5</v>
      </c>
      <c r="U71">
        <f>IF(AND('Données résultat'!E$9&lt;$E$2-($S70*($E$2/200)),'Données résultat'!E$9&gt;$E$2-($S71*($E$2/200))),$T71,0)</f>
        <v>0</v>
      </c>
      <c r="V71">
        <f>IF(AND('Données résultat'!F$9&lt;$E$2-($S70*($E$2/200)),'Données résultat'!F$9&gt;$E$2-($S71*($E$2/200))),$T71,0)</f>
        <v>0</v>
      </c>
      <c r="W71">
        <f>IF(AND('Données résultat'!G$9&lt;$E$2-($S70*($E$2/200)),'Données résultat'!G$9&gt;$E$2-($S71*($E$2/200))),$T71,0)</f>
        <v>0</v>
      </c>
      <c r="X71">
        <f>IF(AND('Données résultat'!H$9&lt;$E$2-($S70*($E$2/200)),'Données résultat'!H$9&gt;$E$2-($S71*($E$2/200))),$T71,0)</f>
        <v>0</v>
      </c>
      <c r="Y71">
        <f>IF(AND('Données résultat'!I$9&lt;$E$2-($S70*($E$2/200)),'Données résultat'!I$9&gt;$E$2-($S71*($E$2/200))),$T71,0)</f>
        <v>0</v>
      </c>
      <c r="Z71">
        <f>IF(AND('Données résultat'!J$9&lt;$E$2-($S70*($E$2/200)),'Données résultat'!J$9&gt;$E$2-($S71*($E$2/200))),$T71,0)</f>
        <v>0</v>
      </c>
      <c r="AA71">
        <f>IF(AND('Données résultat'!K$9&lt;$E$2-($S70*($E$2/200)),'Données résultat'!K$9&gt;$E$2-($S71*($E$2/200))),$T71,0)</f>
        <v>0</v>
      </c>
      <c r="AB71">
        <f>IF(AND('Données résultat'!L$9&lt;$E$2-($S70*($E$2/200)),'Données résultat'!L$9&gt;$E$2-($S71*($E$2/200))),$T71,0)</f>
        <v>0</v>
      </c>
      <c r="AC71">
        <f>IF(AND('Données résultat'!M$9&lt;$E$2-($S70*($E$2/200)),'Données résultat'!M$9&gt;$E$2-($S71*($E$2/200))),$T71,0)</f>
        <v>0</v>
      </c>
      <c r="AD71">
        <f>IF(AND('Données résultat'!N$9&lt;$E$2-($S70*($E$2/200)),'Données résultat'!N$9&gt;$E$2-($S71*($E$2/200))),$T71,0)</f>
        <v>0</v>
      </c>
    </row>
    <row r="72" spans="1:30" x14ac:dyDescent="0.25">
      <c r="A72">
        <f t="shared" si="15"/>
        <v>66</v>
      </c>
      <c r="D72">
        <f t="shared" si="12"/>
        <v>70.5</v>
      </c>
      <c r="E72" s="24">
        <f t="shared" si="13"/>
        <v>159.33000000000027</v>
      </c>
      <c r="F72">
        <f t="shared" si="7"/>
        <v>70.5</v>
      </c>
      <c r="S72">
        <v>71</v>
      </c>
      <c r="T72">
        <f t="shared" si="14"/>
        <v>65</v>
      </c>
      <c r="U72">
        <f>IF(AND('Données résultat'!E$9&lt;$E$2-($S71*($E$2/200)),'Données résultat'!E$9&gt;$E$2-($S72*($E$2/200))),$T72,0)</f>
        <v>0</v>
      </c>
      <c r="V72">
        <f>IF(AND('Données résultat'!F$9&lt;$E$2-($S71*($E$2/200)),'Données résultat'!F$9&gt;$E$2-($S72*($E$2/200))),$T72,0)</f>
        <v>0</v>
      </c>
      <c r="W72">
        <f>IF(AND('Données résultat'!G$9&lt;$E$2-($S71*($E$2/200)),'Données résultat'!G$9&gt;$E$2-($S72*($E$2/200))),$T72,0)</f>
        <v>0</v>
      </c>
      <c r="X72">
        <f>IF(AND('Données résultat'!H$9&lt;$E$2-($S71*($E$2/200)),'Données résultat'!H$9&gt;$E$2-($S72*($E$2/200))),$T72,0)</f>
        <v>0</v>
      </c>
      <c r="Y72">
        <f>IF(AND('Données résultat'!I$9&lt;$E$2-($S71*($E$2/200)),'Données résultat'!I$9&gt;$E$2-($S72*($E$2/200))),$T72,0)</f>
        <v>0</v>
      </c>
      <c r="Z72">
        <f>IF(AND('Données résultat'!J$9&lt;$E$2-($S71*($E$2/200)),'Données résultat'!J$9&gt;$E$2-($S72*($E$2/200))),$T72,0)</f>
        <v>0</v>
      </c>
      <c r="AA72">
        <f>IF(AND('Données résultat'!K$9&lt;$E$2-($S71*($E$2/200)),'Données résultat'!K$9&gt;$E$2-($S72*($E$2/200))),$T72,0)</f>
        <v>0</v>
      </c>
      <c r="AB72">
        <f>IF(AND('Données résultat'!L$9&lt;$E$2-($S71*($E$2/200)),'Données résultat'!L$9&gt;$E$2-($S72*($E$2/200))),$T72,0)</f>
        <v>0</v>
      </c>
      <c r="AC72">
        <f>IF(AND('Données résultat'!M$9&lt;$E$2-($S71*($E$2/200)),'Données résultat'!M$9&gt;$E$2-($S72*($E$2/200))),$T72,0)</f>
        <v>0</v>
      </c>
      <c r="AD72">
        <f>IF(AND('Données résultat'!N$9&lt;$E$2-($S71*($E$2/200)),'Données résultat'!N$9&gt;$E$2-($S72*($E$2/200))),$T72,0)</f>
        <v>0</v>
      </c>
    </row>
    <row r="73" spans="1:30" x14ac:dyDescent="0.25">
      <c r="A73">
        <f t="shared" si="15"/>
        <v>67</v>
      </c>
      <c r="D73">
        <f t="shared" si="12"/>
        <v>70</v>
      </c>
      <c r="E73" s="24">
        <f t="shared" si="13"/>
        <v>158.20000000000027</v>
      </c>
      <c r="F73">
        <f t="shared" si="7"/>
        <v>70</v>
      </c>
      <c r="S73">
        <v>72</v>
      </c>
      <c r="T73">
        <f t="shared" si="14"/>
        <v>64.5</v>
      </c>
      <c r="U73">
        <f>IF(AND('Données résultat'!E$9&lt;$E$2-($S72*($E$2/200)),'Données résultat'!E$9&gt;$E$2-($S73*($E$2/200))),$T73,0)</f>
        <v>0</v>
      </c>
      <c r="V73">
        <f>IF(AND('Données résultat'!F$9&lt;$E$2-($S72*($E$2/200)),'Données résultat'!F$9&gt;$E$2-($S73*($E$2/200))),$T73,0)</f>
        <v>0</v>
      </c>
      <c r="W73">
        <f>IF(AND('Données résultat'!G$9&lt;$E$2-($S72*($E$2/200)),'Données résultat'!G$9&gt;$E$2-($S73*($E$2/200))),$T73,0)</f>
        <v>0</v>
      </c>
      <c r="X73">
        <f>IF(AND('Données résultat'!H$9&lt;$E$2-($S72*($E$2/200)),'Données résultat'!H$9&gt;$E$2-($S73*($E$2/200))),$T73,0)</f>
        <v>0</v>
      </c>
      <c r="Y73">
        <f>IF(AND('Données résultat'!I$9&lt;$E$2-($S72*($E$2/200)),'Données résultat'!I$9&gt;$E$2-($S73*($E$2/200))),$T73,0)</f>
        <v>0</v>
      </c>
      <c r="Z73">
        <f>IF(AND('Données résultat'!J$9&lt;$E$2-($S72*($E$2/200)),'Données résultat'!J$9&gt;$E$2-($S73*($E$2/200))),$T73,0)</f>
        <v>0</v>
      </c>
      <c r="AA73">
        <f>IF(AND('Données résultat'!K$9&lt;$E$2-($S72*($E$2/200)),'Données résultat'!K$9&gt;$E$2-($S73*($E$2/200))),$T73,0)</f>
        <v>0</v>
      </c>
      <c r="AB73">
        <f>IF(AND('Données résultat'!L$9&lt;$E$2-($S72*($E$2/200)),'Données résultat'!L$9&gt;$E$2-($S73*($E$2/200))),$T73,0)</f>
        <v>0</v>
      </c>
      <c r="AC73">
        <f>IF(AND('Données résultat'!M$9&lt;$E$2-($S72*($E$2/200)),'Données résultat'!M$9&gt;$E$2-($S73*($E$2/200))),$T73,0)</f>
        <v>0</v>
      </c>
      <c r="AD73">
        <f>IF(AND('Données résultat'!N$9&lt;$E$2-($S72*($E$2/200)),'Données résultat'!N$9&gt;$E$2-($S73*($E$2/200))),$T73,0)</f>
        <v>0</v>
      </c>
    </row>
    <row r="74" spans="1:30" x14ac:dyDescent="0.25">
      <c r="A74">
        <f t="shared" si="15"/>
        <v>68</v>
      </c>
      <c r="D74">
        <f t="shared" si="12"/>
        <v>69.5</v>
      </c>
      <c r="E74" s="24">
        <f t="shared" si="13"/>
        <v>157.07000000000028</v>
      </c>
      <c r="F74">
        <f t="shared" si="7"/>
        <v>69.5</v>
      </c>
      <c r="S74">
        <v>73</v>
      </c>
      <c r="T74">
        <f t="shared" si="14"/>
        <v>64</v>
      </c>
      <c r="U74">
        <f>IF(AND('Données résultat'!E$9&lt;$E$2-($S73*($E$2/200)),'Données résultat'!E$9&gt;$E$2-($S74*($E$2/200))),$T74,0)</f>
        <v>0</v>
      </c>
      <c r="V74">
        <f>IF(AND('Données résultat'!F$9&lt;$E$2-($S73*($E$2/200)),'Données résultat'!F$9&gt;$E$2-($S74*($E$2/200))),$T74,0)</f>
        <v>0</v>
      </c>
      <c r="W74">
        <f>IF(AND('Données résultat'!G$9&lt;$E$2-($S73*($E$2/200)),'Données résultat'!G$9&gt;$E$2-($S74*($E$2/200))),$T74,0)</f>
        <v>0</v>
      </c>
      <c r="X74">
        <f>IF(AND('Données résultat'!H$9&lt;$E$2-($S73*($E$2/200)),'Données résultat'!H$9&gt;$E$2-($S74*($E$2/200))),$T74,0)</f>
        <v>0</v>
      </c>
      <c r="Y74">
        <f>IF(AND('Données résultat'!I$9&lt;$E$2-($S73*($E$2/200)),'Données résultat'!I$9&gt;$E$2-($S74*($E$2/200))),$T74,0)</f>
        <v>0</v>
      </c>
      <c r="Z74">
        <f>IF(AND('Données résultat'!J$9&lt;$E$2-($S73*($E$2/200)),'Données résultat'!J$9&gt;$E$2-($S74*($E$2/200))),$T74,0)</f>
        <v>0</v>
      </c>
      <c r="AA74">
        <f>IF(AND('Données résultat'!K$9&lt;$E$2-($S73*($E$2/200)),'Données résultat'!K$9&gt;$E$2-($S74*($E$2/200))),$T74,0)</f>
        <v>0</v>
      </c>
      <c r="AB74">
        <f>IF(AND('Données résultat'!L$9&lt;$E$2-($S73*($E$2/200)),'Données résultat'!L$9&gt;$E$2-($S74*($E$2/200))),$T74,0)</f>
        <v>0</v>
      </c>
      <c r="AC74">
        <f>IF(AND('Données résultat'!M$9&lt;$E$2-($S73*($E$2/200)),'Données résultat'!M$9&gt;$E$2-($S74*($E$2/200))),$T74,0)</f>
        <v>0</v>
      </c>
      <c r="AD74">
        <f>IF(AND('Données résultat'!N$9&lt;$E$2-($S73*($E$2/200)),'Données résultat'!N$9&gt;$E$2-($S74*($E$2/200))),$T74,0)</f>
        <v>0</v>
      </c>
    </row>
    <row r="75" spans="1:30" x14ac:dyDescent="0.25">
      <c r="A75">
        <f t="shared" si="15"/>
        <v>69</v>
      </c>
      <c r="D75">
        <f t="shared" si="12"/>
        <v>69</v>
      </c>
      <c r="E75" s="24">
        <f t="shared" si="13"/>
        <v>155.94000000000028</v>
      </c>
      <c r="F75">
        <f t="shared" si="7"/>
        <v>69</v>
      </c>
      <c r="S75">
        <v>74</v>
      </c>
      <c r="T75">
        <f t="shared" si="14"/>
        <v>63.5</v>
      </c>
      <c r="U75">
        <f>IF(AND('Données résultat'!E$9&lt;$E$2-($S74*($E$2/200)),'Données résultat'!E$9&gt;$E$2-($S75*($E$2/200))),$T75,0)</f>
        <v>0</v>
      </c>
      <c r="V75">
        <f>IF(AND('Données résultat'!F$9&lt;$E$2-($S74*($E$2/200)),'Données résultat'!F$9&gt;$E$2-($S75*($E$2/200))),$T75,0)</f>
        <v>0</v>
      </c>
      <c r="W75">
        <f>IF(AND('Données résultat'!G$9&lt;$E$2-($S74*($E$2/200)),'Données résultat'!G$9&gt;$E$2-($S75*($E$2/200))),$T75,0)</f>
        <v>0</v>
      </c>
      <c r="X75">
        <f>IF(AND('Données résultat'!H$9&lt;$E$2-($S74*($E$2/200)),'Données résultat'!H$9&gt;$E$2-($S75*($E$2/200))),$T75,0)</f>
        <v>0</v>
      </c>
      <c r="Y75">
        <f>IF(AND('Données résultat'!I$9&lt;$E$2-($S74*($E$2/200)),'Données résultat'!I$9&gt;$E$2-($S75*($E$2/200))),$T75,0)</f>
        <v>0</v>
      </c>
      <c r="Z75">
        <f>IF(AND('Données résultat'!J$9&lt;$E$2-($S74*($E$2/200)),'Données résultat'!J$9&gt;$E$2-($S75*($E$2/200))),$T75,0)</f>
        <v>0</v>
      </c>
      <c r="AA75">
        <f>IF(AND('Données résultat'!K$9&lt;$E$2-($S74*($E$2/200)),'Données résultat'!K$9&gt;$E$2-($S75*($E$2/200))),$T75,0)</f>
        <v>0</v>
      </c>
      <c r="AB75">
        <f>IF(AND('Données résultat'!L$9&lt;$E$2-($S74*($E$2/200)),'Données résultat'!L$9&gt;$E$2-($S75*($E$2/200))),$T75,0)</f>
        <v>0</v>
      </c>
      <c r="AC75">
        <f>IF(AND('Données résultat'!M$9&lt;$E$2-($S74*($E$2/200)),'Données résultat'!M$9&gt;$E$2-($S75*($E$2/200))),$T75,0)</f>
        <v>0</v>
      </c>
      <c r="AD75">
        <f>IF(AND('Données résultat'!N$9&lt;$E$2-($S74*($E$2/200)),'Données résultat'!N$9&gt;$E$2-($S75*($E$2/200))),$T75,0)</f>
        <v>0</v>
      </c>
    </row>
    <row r="76" spans="1:30" x14ac:dyDescent="0.25">
      <c r="A76">
        <f t="shared" si="15"/>
        <v>70</v>
      </c>
      <c r="D76">
        <f t="shared" si="12"/>
        <v>68.5</v>
      </c>
      <c r="E76" s="24">
        <f t="shared" si="13"/>
        <v>154.81000000000029</v>
      </c>
      <c r="F76">
        <f t="shared" si="7"/>
        <v>68.5</v>
      </c>
      <c r="S76">
        <v>75</v>
      </c>
      <c r="T76">
        <f t="shared" si="14"/>
        <v>63</v>
      </c>
      <c r="U76">
        <f>IF(AND('Données résultat'!E$9&lt;$E$2-($S75*($E$2/200)),'Données résultat'!E$9&gt;$E$2-($S76*($E$2/200))),$T76,0)</f>
        <v>0</v>
      </c>
      <c r="V76">
        <f>IF(AND('Données résultat'!F$9&lt;$E$2-($S75*($E$2/200)),'Données résultat'!F$9&gt;$E$2-($S76*($E$2/200))),$T76,0)</f>
        <v>0</v>
      </c>
      <c r="W76">
        <f>IF(AND('Données résultat'!G$9&lt;$E$2-($S75*($E$2/200)),'Données résultat'!G$9&gt;$E$2-($S76*($E$2/200))),$T76,0)</f>
        <v>0</v>
      </c>
      <c r="X76">
        <f>IF(AND('Données résultat'!H$9&lt;$E$2-($S75*($E$2/200)),'Données résultat'!H$9&gt;$E$2-($S76*($E$2/200))),$T76,0)</f>
        <v>0</v>
      </c>
      <c r="Y76">
        <f>IF(AND('Données résultat'!I$9&lt;$E$2-($S75*($E$2/200)),'Données résultat'!I$9&gt;$E$2-($S76*($E$2/200))),$T76,0)</f>
        <v>0</v>
      </c>
      <c r="Z76">
        <f>IF(AND('Données résultat'!J$9&lt;$E$2-($S75*($E$2/200)),'Données résultat'!J$9&gt;$E$2-($S76*($E$2/200))),$T76,0)</f>
        <v>0</v>
      </c>
      <c r="AA76">
        <f>IF(AND('Données résultat'!K$9&lt;$E$2-($S75*($E$2/200)),'Données résultat'!K$9&gt;$E$2-($S76*($E$2/200))),$T76,0)</f>
        <v>0</v>
      </c>
      <c r="AB76">
        <f>IF(AND('Données résultat'!L$9&lt;$E$2-($S75*($E$2/200)),'Données résultat'!L$9&gt;$E$2-($S76*($E$2/200))),$T76,0)</f>
        <v>0</v>
      </c>
      <c r="AC76">
        <f>IF(AND('Données résultat'!M$9&lt;$E$2-($S75*($E$2/200)),'Données résultat'!M$9&gt;$E$2-($S76*($E$2/200))),$T76,0)</f>
        <v>0</v>
      </c>
      <c r="AD76">
        <f>IF(AND('Données résultat'!N$9&lt;$E$2-($S75*($E$2/200)),'Données résultat'!N$9&gt;$E$2-($S76*($E$2/200))),$T76,0)</f>
        <v>0</v>
      </c>
    </row>
    <row r="77" spans="1:30" x14ac:dyDescent="0.25">
      <c r="A77">
        <f t="shared" si="15"/>
        <v>71</v>
      </c>
      <c r="D77">
        <f t="shared" si="12"/>
        <v>68</v>
      </c>
      <c r="E77" s="24">
        <f t="shared" si="13"/>
        <v>153.68000000000029</v>
      </c>
      <c r="F77">
        <f t="shared" ref="F77:F140" si="16">D77</f>
        <v>68</v>
      </c>
      <c r="S77">
        <v>76</v>
      </c>
      <c r="T77">
        <f t="shared" si="14"/>
        <v>62.5</v>
      </c>
      <c r="U77">
        <f>IF(AND('Données résultat'!E$9&lt;$E$2-($S76*($E$2/200)),'Données résultat'!E$9&gt;$E$2-($S77*($E$2/200))),$T77,0)</f>
        <v>0</v>
      </c>
      <c r="V77">
        <f>IF(AND('Données résultat'!F$9&lt;$E$2-($S76*($E$2/200)),'Données résultat'!F$9&gt;$E$2-($S77*($E$2/200))),$T77,0)</f>
        <v>0</v>
      </c>
      <c r="W77">
        <f>IF(AND('Données résultat'!G$9&lt;$E$2-($S76*($E$2/200)),'Données résultat'!G$9&gt;$E$2-($S77*($E$2/200))),$T77,0)</f>
        <v>0</v>
      </c>
      <c r="X77">
        <f>IF(AND('Données résultat'!H$9&lt;$E$2-($S76*($E$2/200)),'Données résultat'!H$9&gt;$E$2-($S77*($E$2/200))),$T77,0)</f>
        <v>0</v>
      </c>
      <c r="Y77">
        <f>IF(AND('Données résultat'!I$9&lt;$E$2-($S76*($E$2/200)),'Données résultat'!I$9&gt;$E$2-($S77*($E$2/200))),$T77,0)</f>
        <v>0</v>
      </c>
      <c r="Z77">
        <f>IF(AND('Données résultat'!J$9&lt;$E$2-($S76*($E$2/200)),'Données résultat'!J$9&gt;$E$2-($S77*($E$2/200))),$T77,0)</f>
        <v>0</v>
      </c>
      <c r="AA77">
        <f>IF(AND('Données résultat'!K$9&lt;$E$2-($S76*($E$2/200)),'Données résultat'!K$9&gt;$E$2-($S77*($E$2/200))),$T77,0)</f>
        <v>0</v>
      </c>
      <c r="AB77">
        <f>IF(AND('Données résultat'!L$9&lt;$E$2-($S76*($E$2/200)),'Données résultat'!L$9&gt;$E$2-($S77*($E$2/200))),$T77,0)</f>
        <v>0</v>
      </c>
      <c r="AC77">
        <f>IF(AND('Données résultat'!M$9&lt;$E$2-($S76*($E$2/200)),'Données résultat'!M$9&gt;$E$2-($S77*($E$2/200))),$T77,0)</f>
        <v>0</v>
      </c>
      <c r="AD77">
        <f>IF(AND('Données résultat'!N$9&lt;$E$2-($S76*($E$2/200)),'Données résultat'!N$9&gt;$E$2-($S77*($E$2/200))),$T77,0)</f>
        <v>0</v>
      </c>
    </row>
    <row r="78" spans="1:30" x14ac:dyDescent="0.25">
      <c r="A78">
        <f t="shared" si="15"/>
        <v>72</v>
      </c>
      <c r="D78">
        <f t="shared" ref="D78:D109" si="17">D77-0.5</f>
        <v>67.5</v>
      </c>
      <c r="E78" s="24">
        <f t="shared" ref="E78:E109" si="18">E77-$E$12</f>
        <v>152.5500000000003</v>
      </c>
      <c r="F78">
        <f t="shared" si="16"/>
        <v>67.5</v>
      </c>
      <c r="S78">
        <v>77</v>
      </c>
      <c r="T78">
        <f t="shared" si="14"/>
        <v>62</v>
      </c>
      <c r="U78">
        <f>IF(AND('Données résultat'!E$9&lt;$E$2-($S77*($E$2/200)),'Données résultat'!E$9&gt;$E$2-($S78*($E$2/200))),$T78,0)</f>
        <v>0</v>
      </c>
      <c r="V78">
        <f>IF(AND('Données résultat'!F$9&lt;$E$2-($S77*($E$2/200)),'Données résultat'!F$9&gt;$E$2-($S78*($E$2/200))),$T78,0)</f>
        <v>0</v>
      </c>
      <c r="W78">
        <f>IF(AND('Données résultat'!G$9&lt;$E$2-($S77*($E$2/200)),'Données résultat'!G$9&gt;$E$2-($S78*($E$2/200))),$T78,0)</f>
        <v>0</v>
      </c>
      <c r="X78">
        <f>IF(AND('Données résultat'!H$9&lt;$E$2-($S77*($E$2/200)),'Données résultat'!H$9&gt;$E$2-($S78*($E$2/200))),$T78,0)</f>
        <v>0</v>
      </c>
      <c r="Y78">
        <f>IF(AND('Données résultat'!I$9&lt;$E$2-($S77*($E$2/200)),'Données résultat'!I$9&gt;$E$2-($S78*($E$2/200))),$T78,0)</f>
        <v>0</v>
      </c>
      <c r="Z78">
        <f>IF(AND('Données résultat'!J$9&lt;$E$2-($S77*($E$2/200)),'Données résultat'!J$9&gt;$E$2-($S78*($E$2/200))),$T78,0)</f>
        <v>0</v>
      </c>
      <c r="AA78">
        <f>IF(AND('Données résultat'!K$9&lt;$E$2-($S77*($E$2/200)),'Données résultat'!K$9&gt;$E$2-($S78*($E$2/200))),$T78,0)</f>
        <v>0</v>
      </c>
      <c r="AB78">
        <f>IF(AND('Données résultat'!L$9&lt;$E$2-($S77*($E$2/200)),'Données résultat'!L$9&gt;$E$2-($S78*($E$2/200))),$T78,0)</f>
        <v>0</v>
      </c>
      <c r="AC78">
        <f>IF(AND('Données résultat'!M$9&lt;$E$2-($S77*($E$2/200)),'Données résultat'!M$9&gt;$E$2-($S78*($E$2/200))),$T78,0)</f>
        <v>0</v>
      </c>
      <c r="AD78">
        <f>IF(AND('Données résultat'!N$9&lt;$E$2-($S77*($E$2/200)),'Données résultat'!N$9&gt;$E$2-($S78*($E$2/200))),$T78,0)</f>
        <v>0</v>
      </c>
    </row>
    <row r="79" spans="1:30" x14ac:dyDescent="0.25">
      <c r="A79">
        <f t="shared" si="15"/>
        <v>73</v>
      </c>
      <c r="D79">
        <f t="shared" si="17"/>
        <v>67</v>
      </c>
      <c r="E79" s="24">
        <f t="shared" si="18"/>
        <v>151.4200000000003</v>
      </c>
      <c r="F79">
        <f t="shared" si="16"/>
        <v>67</v>
      </c>
      <c r="S79">
        <v>78</v>
      </c>
      <c r="T79">
        <f t="shared" si="14"/>
        <v>61.5</v>
      </c>
      <c r="U79">
        <f>IF(AND('Données résultat'!E$9&lt;$E$2-($S78*($E$2/200)),'Données résultat'!E$9&gt;$E$2-($S79*($E$2/200))),$T79,0)</f>
        <v>0</v>
      </c>
      <c r="V79">
        <f>IF(AND('Données résultat'!F$9&lt;$E$2-($S78*($E$2/200)),'Données résultat'!F$9&gt;$E$2-($S79*($E$2/200))),$T79,0)</f>
        <v>0</v>
      </c>
      <c r="W79">
        <f>IF(AND('Données résultat'!G$9&lt;$E$2-($S78*($E$2/200)),'Données résultat'!G$9&gt;$E$2-($S79*($E$2/200))),$T79,0)</f>
        <v>0</v>
      </c>
      <c r="X79">
        <f>IF(AND('Données résultat'!H$9&lt;$E$2-($S78*($E$2/200)),'Données résultat'!H$9&gt;$E$2-($S79*($E$2/200))),$T79,0)</f>
        <v>0</v>
      </c>
      <c r="Y79">
        <f>IF(AND('Données résultat'!I$9&lt;$E$2-($S78*($E$2/200)),'Données résultat'!I$9&gt;$E$2-($S79*($E$2/200))),$T79,0)</f>
        <v>0</v>
      </c>
      <c r="Z79">
        <f>IF(AND('Données résultat'!J$9&lt;$E$2-($S78*($E$2/200)),'Données résultat'!J$9&gt;$E$2-($S79*($E$2/200))),$T79,0)</f>
        <v>0</v>
      </c>
      <c r="AA79">
        <f>IF(AND('Données résultat'!K$9&lt;$E$2-($S78*($E$2/200)),'Données résultat'!K$9&gt;$E$2-($S79*($E$2/200))),$T79,0)</f>
        <v>0</v>
      </c>
      <c r="AB79">
        <f>IF(AND('Données résultat'!L$9&lt;$E$2-($S78*($E$2/200)),'Données résultat'!L$9&gt;$E$2-($S79*($E$2/200))),$T79,0)</f>
        <v>0</v>
      </c>
      <c r="AC79">
        <f>IF(AND('Données résultat'!M$9&lt;$E$2-($S78*($E$2/200)),'Données résultat'!M$9&gt;$E$2-($S79*($E$2/200))),$T79,0)</f>
        <v>0</v>
      </c>
      <c r="AD79">
        <f>IF(AND('Données résultat'!N$9&lt;$E$2-($S78*($E$2/200)),'Données résultat'!N$9&gt;$E$2-($S79*($E$2/200))),$T79,0)</f>
        <v>0</v>
      </c>
    </row>
    <row r="80" spans="1:30" x14ac:dyDescent="0.25">
      <c r="A80">
        <f t="shared" si="15"/>
        <v>74</v>
      </c>
      <c r="D80">
        <f t="shared" si="17"/>
        <v>66.5</v>
      </c>
      <c r="E80" s="24">
        <f t="shared" si="18"/>
        <v>150.2900000000003</v>
      </c>
      <c r="F80">
        <f t="shared" si="16"/>
        <v>66.5</v>
      </c>
      <c r="S80">
        <v>79</v>
      </c>
      <c r="T80">
        <f t="shared" si="14"/>
        <v>61</v>
      </c>
      <c r="U80">
        <f>IF(AND('Données résultat'!E$9&lt;$E$2-($S79*($E$2/200)),'Données résultat'!E$9&gt;$E$2-($S80*($E$2/200))),$T80,0)</f>
        <v>0</v>
      </c>
      <c r="V80">
        <f>IF(AND('Données résultat'!F$9&lt;$E$2-($S79*($E$2/200)),'Données résultat'!F$9&gt;$E$2-($S80*($E$2/200))),$T80,0)</f>
        <v>0</v>
      </c>
      <c r="W80">
        <f>IF(AND('Données résultat'!G$9&lt;$E$2-($S79*($E$2/200)),'Données résultat'!G$9&gt;$E$2-($S80*($E$2/200))),$T80,0)</f>
        <v>0</v>
      </c>
      <c r="X80">
        <f>IF(AND('Données résultat'!H$9&lt;$E$2-($S79*($E$2/200)),'Données résultat'!H$9&gt;$E$2-($S80*($E$2/200))),$T80,0)</f>
        <v>0</v>
      </c>
      <c r="Y80">
        <f>IF(AND('Données résultat'!I$9&lt;$E$2-($S79*($E$2/200)),'Données résultat'!I$9&gt;$E$2-($S80*($E$2/200))),$T80,0)</f>
        <v>0</v>
      </c>
      <c r="Z80">
        <f>IF(AND('Données résultat'!J$9&lt;$E$2-($S79*($E$2/200)),'Données résultat'!J$9&gt;$E$2-($S80*($E$2/200))),$T80,0)</f>
        <v>0</v>
      </c>
      <c r="AA80">
        <f>IF(AND('Données résultat'!K$9&lt;$E$2-($S79*($E$2/200)),'Données résultat'!K$9&gt;$E$2-($S80*($E$2/200))),$T80,0)</f>
        <v>0</v>
      </c>
      <c r="AB80">
        <f>IF(AND('Données résultat'!L$9&lt;$E$2-($S79*($E$2/200)),'Données résultat'!L$9&gt;$E$2-($S80*($E$2/200))),$T80,0)</f>
        <v>0</v>
      </c>
      <c r="AC80">
        <f>IF(AND('Données résultat'!M$9&lt;$E$2-($S79*($E$2/200)),'Données résultat'!M$9&gt;$E$2-($S80*($E$2/200))),$T80,0)</f>
        <v>0</v>
      </c>
      <c r="AD80">
        <f>IF(AND('Données résultat'!N$9&lt;$E$2-($S79*($E$2/200)),'Données résultat'!N$9&gt;$E$2-($S80*($E$2/200))),$T80,0)</f>
        <v>0</v>
      </c>
    </row>
    <row r="81" spans="1:30" x14ac:dyDescent="0.25">
      <c r="A81">
        <f t="shared" si="15"/>
        <v>75</v>
      </c>
      <c r="D81">
        <f t="shared" si="17"/>
        <v>66</v>
      </c>
      <c r="E81" s="24">
        <f t="shared" si="18"/>
        <v>149.16000000000031</v>
      </c>
      <c r="F81">
        <f t="shared" si="16"/>
        <v>66</v>
      </c>
      <c r="S81">
        <v>80</v>
      </c>
      <c r="T81">
        <f t="shared" si="14"/>
        <v>60.5</v>
      </c>
      <c r="U81">
        <f>IF(AND('Données résultat'!E$9&lt;$E$2-($S80*($E$2/200)),'Données résultat'!E$9&gt;$E$2-($S81*($E$2/200))),$T81,0)</f>
        <v>0</v>
      </c>
      <c r="V81">
        <f>IF(AND('Données résultat'!F$9&lt;$E$2-($S80*($E$2/200)),'Données résultat'!F$9&gt;$E$2-($S81*($E$2/200))),$T81,0)</f>
        <v>0</v>
      </c>
      <c r="W81">
        <f>IF(AND('Données résultat'!G$9&lt;$E$2-($S80*($E$2/200)),'Données résultat'!G$9&gt;$E$2-($S81*($E$2/200))),$T81,0)</f>
        <v>0</v>
      </c>
      <c r="X81">
        <f>IF(AND('Données résultat'!H$9&lt;$E$2-($S80*($E$2/200)),'Données résultat'!H$9&gt;$E$2-($S81*($E$2/200))),$T81,0)</f>
        <v>0</v>
      </c>
      <c r="Y81">
        <f>IF(AND('Données résultat'!I$9&lt;$E$2-($S80*($E$2/200)),'Données résultat'!I$9&gt;$E$2-($S81*($E$2/200))),$T81,0)</f>
        <v>0</v>
      </c>
      <c r="Z81">
        <f>IF(AND('Données résultat'!J$9&lt;$E$2-($S80*($E$2/200)),'Données résultat'!J$9&gt;$E$2-($S81*($E$2/200))),$T81,0)</f>
        <v>0</v>
      </c>
      <c r="AA81">
        <f>IF(AND('Données résultat'!K$9&lt;$E$2-($S80*($E$2/200)),'Données résultat'!K$9&gt;$E$2-($S81*($E$2/200))),$T81,0)</f>
        <v>0</v>
      </c>
      <c r="AB81">
        <f>IF(AND('Données résultat'!L$9&lt;$E$2-($S80*($E$2/200)),'Données résultat'!L$9&gt;$E$2-($S81*($E$2/200))),$T81,0)</f>
        <v>0</v>
      </c>
      <c r="AC81">
        <f>IF(AND('Données résultat'!M$9&lt;$E$2-($S80*($E$2/200)),'Données résultat'!M$9&gt;$E$2-($S81*($E$2/200))),$T81,0)</f>
        <v>0</v>
      </c>
      <c r="AD81">
        <f>IF(AND('Données résultat'!N$9&lt;$E$2-($S80*($E$2/200)),'Données résultat'!N$9&gt;$E$2-($S81*($E$2/200))),$T81,0)</f>
        <v>0</v>
      </c>
    </row>
    <row r="82" spans="1:30" x14ac:dyDescent="0.25">
      <c r="A82">
        <f t="shared" si="15"/>
        <v>76</v>
      </c>
      <c r="D82">
        <f t="shared" si="17"/>
        <v>65.5</v>
      </c>
      <c r="E82" s="24">
        <f t="shared" si="18"/>
        <v>148.03000000000031</v>
      </c>
      <c r="F82">
        <f t="shared" si="16"/>
        <v>65.5</v>
      </c>
      <c r="S82">
        <v>81</v>
      </c>
      <c r="T82">
        <f t="shared" si="14"/>
        <v>60</v>
      </c>
      <c r="U82">
        <f>IF(AND('Données résultat'!E$9&lt;$E$2-($S81*($E$2/200)),'Données résultat'!E$9&gt;$E$2-($S82*($E$2/200))),$T82,0)</f>
        <v>0</v>
      </c>
      <c r="V82">
        <f>IF(AND('Données résultat'!F$9&lt;$E$2-($S81*($E$2/200)),'Données résultat'!F$9&gt;$E$2-($S82*($E$2/200))),$T82,0)</f>
        <v>0</v>
      </c>
      <c r="W82">
        <f>IF(AND('Données résultat'!G$9&lt;$E$2-($S81*($E$2/200)),'Données résultat'!G$9&gt;$E$2-($S82*($E$2/200))),$T82,0)</f>
        <v>0</v>
      </c>
      <c r="X82">
        <f>IF(AND('Données résultat'!H$9&lt;$E$2-($S81*($E$2/200)),'Données résultat'!H$9&gt;$E$2-($S82*($E$2/200))),$T82,0)</f>
        <v>0</v>
      </c>
      <c r="Y82">
        <f>IF(AND('Données résultat'!I$9&lt;$E$2-($S81*($E$2/200)),'Données résultat'!I$9&gt;$E$2-($S82*($E$2/200))),$T82,0)</f>
        <v>0</v>
      </c>
      <c r="Z82">
        <f>IF(AND('Données résultat'!J$9&lt;$E$2-($S81*($E$2/200)),'Données résultat'!J$9&gt;$E$2-($S82*($E$2/200))),$T82,0)</f>
        <v>0</v>
      </c>
      <c r="AA82">
        <f>IF(AND('Données résultat'!K$9&lt;$E$2-($S81*($E$2/200)),'Données résultat'!K$9&gt;$E$2-($S82*($E$2/200))),$T82,0)</f>
        <v>0</v>
      </c>
      <c r="AB82">
        <f>IF(AND('Données résultat'!L$9&lt;$E$2-($S81*($E$2/200)),'Données résultat'!L$9&gt;$E$2-($S82*($E$2/200))),$T82,0)</f>
        <v>0</v>
      </c>
      <c r="AC82">
        <f>IF(AND('Données résultat'!M$9&lt;$E$2-($S81*($E$2/200)),'Données résultat'!M$9&gt;$E$2-($S82*($E$2/200))),$T82,0)</f>
        <v>0</v>
      </c>
      <c r="AD82">
        <f>IF(AND('Données résultat'!N$9&lt;$E$2-($S81*($E$2/200)),'Données résultat'!N$9&gt;$E$2-($S82*($E$2/200))),$T82,0)</f>
        <v>0</v>
      </c>
    </row>
    <row r="83" spans="1:30" x14ac:dyDescent="0.25">
      <c r="A83">
        <f t="shared" si="15"/>
        <v>77</v>
      </c>
      <c r="D83">
        <f t="shared" si="17"/>
        <v>65</v>
      </c>
      <c r="E83" s="24">
        <f t="shared" si="18"/>
        <v>146.90000000000032</v>
      </c>
      <c r="F83">
        <f t="shared" si="16"/>
        <v>65</v>
      </c>
      <c r="S83">
        <v>82</v>
      </c>
      <c r="T83">
        <f t="shared" si="14"/>
        <v>59.5</v>
      </c>
      <c r="U83">
        <f>IF(AND('Données résultat'!E$9&lt;$E$2-($S82*($E$2/200)),'Données résultat'!E$9&gt;$E$2-($S83*($E$2/200))),$T83,0)</f>
        <v>0</v>
      </c>
      <c r="V83">
        <f>IF(AND('Données résultat'!F$9&lt;$E$2-($S82*($E$2/200)),'Données résultat'!F$9&gt;$E$2-($S83*($E$2/200))),$T83,0)</f>
        <v>0</v>
      </c>
      <c r="W83">
        <f>IF(AND('Données résultat'!G$9&lt;$E$2-($S82*($E$2/200)),'Données résultat'!G$9&gt;$E$2-($S83*($E$2/200))),$T83,0)</f>
        <v>0</v>
      </c>
      <c r="X83">
        <f>IF(AND('Données résultat'!H$9&lt;$E$2-($S82*($E$2/200)),'Données résultat'!H$9&gt;$E$2-($S83*($E$2/200))),$T83,0)</f>
        <v>0</v>
      </c>
      <c r="Y83">
        <f>IF(AND('Données résultat'!I$9&lt;$E$2-($S82*($E$2/200)),'Données résultat'!I$9&gt;$E$2-($S83*($E$2/200))),$T83,0)</f>
        <v>0</v>
      </c>
      <c r="Z83">
        <f>IF(AND('Données résultat'!J$9&lt;$E$2-($S82*($E$2/200)),'Données résultat'!J$9&gt;$E$2-($S83*($E$2/200))),$T83,0)</f>
        <v>0</v>
      </c>
      <c r="AA83">
        <f>IF(AND('Données résultat'!K$9&lt;$E$2-($S82*($E$2/200)),'Données résultat'!K$9&gt;$E$2-($S83*($E$2/200))),$T83,0)</f>
        <v>0</v>
      </c>
      <c r="AB83">
        <f>IF(AND('Données résultat'!L$9&lt;$E$2-($S82*($E$2/200)),'Données résultat'!L$9&gt;$E$2-($S83*($E$2/200))),$T83,0)</f>
        <v>0</v>
      </c>
      <c r="AC83">
        <f>IF(AND('Données résultat'!M$9&lt;$E$2-($S82*($E$2/200)),'Données résultat'!M$9&gt;$E$2-($S83*($E$2/200))),$T83,0)</f>
        <v>0</v>
      </c>
      <c r="AD83">
        <f>IF(AND('Données résultat'!N$9&lt;$E$2-($S82*($E$2/200)),'Données résultat'!N$9&gt;$E$2-($S83*($E$2/200))),$T83,0)</f>
        <v>0</v>
      </c>
    </row>
    <row r="84" spans="1:30" x14ac:dyDescent="0.25">
      <c r="A84">
        <f t="shared" si="15"/>
        <v>78</v>
      </c>
      <c r="D84">
        <f t="shared" si="17"/>
        <v>64.5</v>
      </c>
      <c r="E84" s="24">
        <f t="shared" si="18"/>
        <v>145.77000000000032</v>
      </c>
      <c r="F84">
        <f t="shared" si="16"/>
        <v>64.5</v>
      </c>
      <c r="S84">
        <v>83</v>
      </c>
      <c r="T84">
        <f t="shared" si="14"/>
        <v>59</v>
      </c>
      <c r="U84">
        <f>IF(AND('Données résultat'!E$9&lt;$E$2-($S83*($E$2/200)),'Données résultat'!E$9&gt;$E$2-($S84*($E$2/200))),$T84,0)</f>
        <v>0</v>
      </c>
      <c r="V84">
        <f>IF(AND('Données résultat'!F$9&lt;$E$2-($S83*($E$2/200)),'Données résultat'!F$9&gt;$E$2-($S84*($E$2/200))),$T84,0)</f>
        <v>0</v>
      </c>
      <c r="W84">
        <f>IF(AND('Données résultat'!G$9&lt;$E$2-($S83*($E$2/200)),'Données résultat'!G$9&gt;$E$2-($S84*($E$2/200))),$T84,0)</f>
        <v>0</v>
      </c>
      <c r="X84">
        <f>IF(AND('Données résultat'!H$9&lt;$E$2-($S83*($E$2/200)),'Données résultat'!H$9&gt;$E$2-($S84*($E$2/200))),$T84,0)</f>
        <v>0</v>
      </c>
      <c r="Y84">
        <f>IF(AND('Données résultat'!I$9&lt;$E$2-($S83*($E$2/200)),'Données résultat'!I$9&gt;$E$2-($S84*($E$2/200))),$T84,0)</f>
        <v>0</v>
      </c>
      <c r="Z84">
        <f>IF(AND('Données résultat'!J$9&lt;$E$2-($S83*($E$2/200)),'Données résultat'!J$9&gt;$E$2-($S84*($E$2/200))),$T84,0)</f>
        <v>0</v>
      </c>
      <c r="AA84">
        <f>IF(AND('Données résultat'!K$9&lt;$E$2-($S83*($E$2/200)),'Données résultat'!K$9&gt;$E$2-($S84*($E$2/200))),$T84,0)</f>
        <v>0</v>
      </c>
      <c r="AB84">
        <f>IF(AND('Données résultat'!L$9&lt;$E$2-($S83*($E$2/200)),'Données résultat'!L$9&gt;$E$2-($S84*($E$2/200))),$T84,0)</f>
        <v>0</v>
      </c>
      <c r="AC84">
        <f>IF(AND('Données résultat'!M$9&lt;$E$2-($S83*($E$2/200)),'Données résultat'!M$9&gt;$E$2-($S84*($E$2/200))),$T84,0)</f>
        <v>0</v>
      </c>
      <c r="AD84">
        <f>IF(AND('Données résultat'!N$9&lt;$E$2-($S83*($E$2/200)),'Données résultat'!N$9&gt;$E$2-($S84*($E$2/200))),$T84,0)</f>
        <v>0</v>
      </c>
    </row>
    <row r="85" spans="1:30" x14ac:dyDescent="0.25">
      <c r="A85">
        <f t="shared" si="15"/>
        <v>79</v>
      </c>
      <c r="D85">
        <f t="shared" si="17"/>
        <v>64</v>
      </c>
      <c r="E85" s="24">
        <f t="shared" si="18"/>
        <v>144.64000000000033</v>
      </c>
      <c r="F85">
        <f t="shared" si="16"/>
        <v>64</v>
      </c>
      <c r="S85">
        <v>84</v>
      </c>
      <c r="T85">
        <f t="shared" si="14"/>
        <v>58.5</v>
      </c>
      <c r="U85">
        <f>IF(AND('Données résultat'!E$9&lt;$E$2-($S84*($E$2/200)),'Données résultat'!E$9&gt;$E$2-($S85*($E$2/200))),$T85,0)</f>
        <v>0</v>
      </c>
      <c r="V85">
        <f>IF(AND('Données résultat'!F$9&lt;$E$2-($S84*($E$2/200)),'Données résultat'!F$9&gt;$E$2-($S85*($E$2/200))),$T85,0)</f>
        <v>0</v>
      </c>
      <c r="W85">
        <f>IF(AND('Données résultat'!G$9&lt;$E$2-($S84*($E$2/200)),'Données résultat'!G$9&gt;$E$2-($S85*($E$2/200))),$T85,0)</f>
        <v>0</v>
      </c>
      <c r="X85">
        <f>IF(AND('Données résultat'!H$9&lt;$E$2-($S84*($E$2/200)),'Données résultat'!H$9&gt;$E$2-($S85*($E$2/200))),$T85,0)</f>
        <v>0</v>
      </c>
      <c r="Y85">
        <f>IF(AND('Données résultat'!I$9&lt;$E$2-($S84*($E$2/200)),'Données résultat'!I$9&gt;$E$2-($S85*($E$2/200))),$T85,0)</f>
        <v>0</v>
      </c>
      <c r="Z85">
        <f>IF(AND('Données résultat'!J$9&lt;$E$2-($S84*($E$2/200)),'Données résultat'!J$9&gt;$E$2-($S85*($E$2/200))),$T85,0)</f>
        <v>0</v>
      </c>
      <c r="AA85">
        <f>IF(AND('Données résultat'!K$9&lt;$E$2-($S84*($E$2/200)),'Données résultat'!K$9&gt;$E$2-($S85*($E$2/200))),$T85,0)</f>
        <v>0</v>
      </c>
      <c r="AB85">
        <f>IF(AND('Données résultat'!L$9&lt;$E$2-($S84*($E$2/200)),'Données résultat'!L$9&gt;$E$2-($S85*($E$2/200))),$T85,0)</f>
        <v>0</v>
      </c>
      <c r="AC85">
        <f>IF(AND('Données résultat'!M$9&lt;$E$2-($S84*($E$2/200)),'Données résultat'!M$9&gt;$E$2-($S85*($E$2/200))),$T85,0)</f>
        <v>0</v>
      </c>
      <c r="AD85">
        <f>IF(AND('Données résultat'!N$9&lt;$E$2-($S84*($E$2/200)),'Données résultat'!N$9&gt;$E$2-($S85*($E$2/200))),$T85,0)</f>
        <v>0</v>
      </c>
    </row>
    <row r="86" spans="1:30" x14ac:dyDescent="0.25">
      <c r="A86">
        <f t="shared" si="15"/>
        <v>80</v>
      </c>
      <c r="D86">
        <f t="shared" si="17"/>
        <v>63.5</v>
      </c>
      <c r="E86" s="24">
        <f t="shared" si="18"/>
        <v>143.51000000000033</v>
      </c>
      <c r="F86">
        <f t="shared" si="16"/>
        <v>63.5</v>
      </c>
      <c r="S86">
        <v>85</v>
      </c>
      <c r="T86">
        <f t="shared" si="14"/>
        <v>58</v>
      </c>
      <c r="U86">
        <f>IF(AND('Données résultat'!E$9&lt;$E$2-($S85*($E$2/200)),'Données résultat'!E$9&gt;$E$2-($S86*($E$2/200))),$T86,0)</f>
        <v>0</v>
      </c>
      <c r="V86">
        <f>IF(AND('Données résultat'!F$9&lt;$E$2-($S85*($E$2/200)),'Données résultat'!F$9&gt;$E$2-($S86*($E$2/200))),$T86,0)</f>
        <v>0</v>
      </c>
      <c r="W86">
        <f>IF(AND('Données résultat'!G$9&lt;$E$2-($S85*($E$2/200)),'Données résultat'!G$9&gt;$E$2-($S86*($E$2/200))),$T86,0)</f>
        <v>0</v>
      </c>
      <c r="X86">
        <f>IF(AND('Données résultat'!H$9&lt;$E$2-($S85*($E$2/200)),'Données résultat'!H$9&gt;$E$2-($S86*($E$2/200))),$T86,0)</f>
        <v>0</v>
      </c>
      <c r="Y86">
        <f>IF(AND('Données résultat'!I$9&lt;$E$2-($S85*($E$2/200)),'Données résultat'!I$9&gt;$E$2-($S86*($E$2/200))),$T86,0)</f>
        <v>0</v>
      </c>
      <c r="Z86">
        <f>IF(AND('Données résultat'!J$9&lt;$E$2-($S85*($E$2/200)),'Données résultat'!J$9&gt;$E$2-($S86*($E$2/200))),$T86,0)</f>
        <v>0</v>
      </c>
      <c r="AA86">
        <f>IF(AND('Données résultat'!K$9&lt;$E$2-($S85*($E$2/200)),'Données résultat'!K$9&gt;$E$2-($S86*($E$2/200))),$T86,0)</f>
        <v>0</v>
      </c>
      <c r="AB86">
        <f>IF(AND('Données résultat'!L$9&lt;$E$2-($S85*($E$2/200)),'Données résultat'!L$9&gt;$E$2-($S86*($E$2/200))),$T86,0)</f>
        <v>0</v>
      </c>
      <c r="AC86">
        <f>IF(AND('Données résultat'!M$9&lt;$E$2-($S85*($E$2/200)),'Données résultat'!M$9&gt;$E$2-($S86*($E$2/200))),$T86,0)</f>
        <v>0</v>
      </c>
      <c r="AD86">
        <f>IF(AND('Données résultat'!N$9&lt;$E$2-($S85*($E$2/200)),'Données résultat'!N$9&gt;$E$2-($S86*($E$2/200))),$T86,0)</f>
        <v>0</v>
      </c>
    </row>
    <row r="87" spans="1:30" x14ac:dyDescent="0.25">
      <c r="A87">
        <f t="shared" si="15"/>
        <v>81</v>
      </c>
      <c r="D87">
        <f t="shared" si="17"/>
        <v>63</v>
      </c>
      <c r="E87" s="24">
        <f t="shared" si="18"/>
        <v>142.38000000000034</v>
      </c>
      <c r="F87">
        <f t="shared" si="16"/>
        <v>63</v>
      </c>
      <c r="S87">
        <v>86</v>
      </c>
      <c r="T87">
        <f t="shared" si="14"/>
        <v>57.5</v>
      </c>
      <c r="U87">
        <f>IF(AND('Données résultat'!E$9&lt;$E$2-($S86*($E$2/200)),'Données résultat'!E$9&gt;$E$2-($S87*($E$2/200))),$T87,0)</f>
        <v>0</v>
      </c>
      <c r="V87">
        <f>IF(AND('Données résultat'!F$9&lt;$E$2-($S86*($E$2/200)),'Données résultat'!F$9&gt;$E$2-($S87*($E$2/200))),$T87,0)</f>
        <v>0</v>
      </c>
      <c r="W87">
        <f>IF(AND('Données résultat'!G$9&lt;$E$2-($S86*($E$2/200)),'Données résultat'!G$9&gt;$E$2-($S87*($E$2/200))),$T87,0)</f>
        <v>0</v>
      </c>
      <c r="X87">
        <f>IF(AND('Données résultat'!H$9&lt;$E$2-($S86*($E$2/200)),'Données résultat'!H$9&gt;$E$2-($S87*($E$2/200))),$T87,0)</f>
        <v>0</v>
      </c>
      <c r="Y87">
        <f>IF(AND('Données résultat'!I$9&lt;$E$2-($S86*($E$2/200)),'Données résultat'!I$9&gt;$E$2-($S87*($E$2/200))),$T87,0)</f>
        <v>0</v>
      </c>
      <c r="Z87">
        <f>IF(AND('Données résultat'!J$9&lt;$E$2-($S86*($E$2/200)),'Données résultat'!J$9&gt;$E$2-($S87*($E$2/200))),$T87,0)</f>
        <v>0</v>
      </c>
      <c r="AA87">
        <f>IF(AND('Données résultat'!K$9&lt;$E$2-($S86*($E$2/200)),'Données résultat'!K$9&gt;$E$2-($S87*($E$2/200))),$T87,0)</f>
        <v>0</v>
      </c>
      <c r="AB87">
        <f>IF(AND('Données résultat'!L$9&lt;$E$2-($S86*($E$2/200)),'Données résultat'!L$9&gt;$E$2-($S87*($E$2/200))),$T87,0)</f>
        <v>0</v>
      </c>
      <c r="AC87">
        <f>IF(AND('Données résultat'!M$9&lt;$E$2-($S86*($E$2/200)),'Données résultat'!M$9&gt;$E$2-($S87*($E$2/200))),$T87,0)</f>
        <v>0</v>
      </c>
      <c r="AD87">
        <f>IF(AND('Données résultat'!N$9&lt;$E$2-($S86*($E$2/200)),'Données résultat'!N$9&gt;$E$2-($S87*($E$2/200))),$T87,0)</f>
        <v>0</v>
      </c>
    </row>
    <row r="88" spans="1:30" x14ac:dyDescent="0.25">
      <c r="A88">
        <f t="shared" si="15"/>
        <v>82</v>
      </c>
      <c r="D88">
        <f t="shared" si="17"/>
        <v>62.5</v>
      </c>
      <c r="E88" s="24">
        <f t="shared" si="18"/>
        <v>141.25000000000034</v>
      </c>
      <c r="F88">
        <f t="shared" si="16"/>
        <v>62.5</v>
      </c>
      <c r="S88">
        <v>87</v>
      </c>
      <c r="T88">
        <f t="shared" si="14"/>
        <v>57</v>
      </c>
      <c r="U88">
        <f>IF(AND('Données résultat'!E$9&lt;$E$2-($S87*($E$2/200)),'Données résultat'!E$9&gt;$E$2-($S88*($E$2/200))),$T88,0)</f>
        <v>0</v>
      </c>
      <c r="V88">
        <f>IF(AND('Données résultat'!F$9&lt;$E$2-($S87*($E$2/200)),'Données résultat'!F$9&gt;$E$2-($S88*($E$2/200))),$T88,0)</f>
        <v>0</v>
      </c>
      <c r="W88">
        <f>IF(AND('Données résultat'!G$9&lt;$E$2-($S87*($E$2/200)),'Données résultat'!G$9&gt;$E$2-($S88*($E$2/200))),$T88,0)</f>
        <v>0</v>
      </c>
      <c r="X88">
        <f>IF(AND('Données résultat'!H$9&lt;$E$2-($S87*($E$2/200)),'Données résultat'!H$9&gt;$E$2-($S88*($E$2/200))),$T88,0)</f>
        <v>0</v>
      </c>
      <c r="Y88">
        <f>IF(AND('Données résultat'!I$9&lt;$E$2-($S87*($E$2/200)),'Données résultat'!I$9&gt;$E$2-($S88*($E$2/200))),$T88,0)</f>
        <v>0</v>
      </c>
      <c r="Z88">
        <f>IF(AND('Données résultat'!J$9&lt;$E$2-($S87*($E$2/200)),'Données résultat'!J$9&gt;$E$2-($S88*($E$2/200))),$T88,0)</f>
        <v>0</v>
      </c>
      <c r="AA88">
        <f>IF(AND('Données résultat'!K$9&lt;$E$2-($S87*($E$2/200)),'Données résultat'!K$9&gt;$E$2-($S88*($E$2/200))),$T88,0)</f>
        <v>0</v>
      </c>
      <c r="AB88">
        <f>IF(AND('Données résultat'!L$9&lt;$E$2-($S87*($E$2/200)),'Données résultat'!L$9&gt;$E$2-($S88*($E$2/200))),$T88,0)</f>
        <v>0</v>
      </c>
      <c r="AC88">
        <f>IF(AND('Données résultat'!M$9&lt;$E$2-($S87*($E$2/200)),'Données résultat'!M$9&gt;$E$2-($S88*($E$2/200))),$T88,0)</f>
        <v>0</v>
      </c>
      <c r="AD88">
        <f>IF(AND('Données résultat'!N$9&lt;$E$2-($S87*($E$2/200)),'Données résultat'!N$9&gt;$E$2-($S88*($E$2/200))),$T88,0)</f>
        <v>0</v>
      </c>
    </row>
    <row r="89" spans="1:30" x14ac:dyDescent="0.25">
      <c r="A89">
        <f t="shared" si="15"/>
        <v>83</v>
      </c>
      <c r="D89">
        <f t="shared" si="17"/>
        <v>62</v>
      </c>
      <c r="E89" s="24">
        <f t="shared" si="18"/>
        <v>140.12000000000035</v>
      </c>
      <c r="F89">
        <f t="shared" si="16"/>
        <v>62</v>
      </c>
      <c r="S89">
        <v>88</v>
      </c>
      <c r="T89">
        <f t="shared" si="14"/>
        <v>56.5</v>
      </c>
      <c r="U89">
        <f>IF(AND('Données résultat'!E$9&lt;$E$2-($S88*($E$2/200)),'Données résultat'!E$9&gt;$E$2-($S89*($E$2/200))),$T89,0)</f>
        <v>0</v>
      </c>
      <c r="V89">
        <f>IF(AND('Données résultat'!F$9&lt;$E$2-($S88*($E$2/200)),'Données résultat'!F$9&gt;$E$2-($S89*($E$2/200))),$T89,0)</f>
        <v>0</v>
      </c>
      <c r="W89">
        <f>IF(AND('Données résultat'!G$9&lt;$E$2-($S88*($E$2/200)),'Données résultat'!G$9&gt;$E$2-($S89*($E$2/200))),$T89,0)</f>
        <v>0</v>
      </c>
      <c r="X89">
        <f>IF(AND('Données résultat'!H$9&lt;$E$2-($S88*($E$2/200)),'Données résultat'!H$9&gt;$E$2-($S89*($E$2/200))),$T89,0)</f>
        <v>0</v>
      </c>
      <c r="Y89">
        <f>IF(AND('Données résultat'!I$9&lt;$E$2-($S88*($E$2/200)),'Données résultat'!I$9&gt;$E$2-($S89*($E$2/200))),$T89,0)</f>
        <v>0</v>
      </c>
      <c r="Z89">
        <f>IF(AND('Données résultat'!J$9&lt;$E$2-($S88*($E$2/200)),'Données résultat'!J$9&gt;$E$2-($S89*($E$2/200))),$T89,0)</f>
        <v>0</v>
      </c>
      <c r="AA89">
        <f>IF(AND('Données résultat'!K$9&lt;$E$2-($S88*($E$2/200)),'Données résultat'!K$9&gt;$E$2-($S89*($E$2/200))),$T89,0)</f>
        <v>0</v>
      </c>
      <c r="AB89">
        <f>IF(AND('Données résultat'!L$9&lt;$E$2-($S88*($E$2/200)),'Données résultat'!L$9&gt;$E$2-($S89*($E$2/200))),$T89,0)</f>
        <v>0</v>
      </c>
      <c r="AC89">
        <f>IF(AND('Données résultat'!M$9&lt;$E$2-($S88*($E$2/200)),'Données résultat'!M$9&gt;$E$2-($S89*($E$2/200))),$T89,0)</f>
        <v>0</v>
      </c>
      <c r="AD89">
        <f>IF(AND('Données résultat'!N$9&lt;$E$2-($S88*($E$2/200)),'Données résultat'!N$9&gt;$E$2-($S89*($E$2/200))),$T89,0)</f>
        <v>0</v>
      </c>
    </row>
    <row r="90" spans="1:30" x14ac:dyDescent="0.25">
      <c r="A90">
        <f t="shared" si="15"/>
        <v>84</v>
      </c>
      <c r="D90">
        <f t="shared" si="17"/>
        <v>61.5</v>
      </c>
      <c r="E90" s="24">
        <f t="shared" si="18"/>
        <v>138.99000000000035</v>
      </c>
      <c r="F90">
        <f t="shared" si="16"/>
        <v>61.5</v>
      </c>
      <c r="S90">
        <v>89</v>
      </c>
      <c r="T90">
        <f t="shared" si="14"/>
        <v>56</v>
      </c>
      <c r="U90">
        <f>IF(AND('Données résultat'!E$9&lt;$E$2-($S89*($E$2/200)),'Données résultat'!E$9&gt;$E$2-($S90*($E$2/200))),$T90,0)</f>
        <v>0</v>
      </c>
      <c r="V90">
        <f>IF(AND('Données résultat'!F$9&lt;$E$2-($S89*($E$2/200)),'Données résultat'!F$9&gt;$E$2-($S90*($E$2/200))),$T90,0)</f>
        <v>0</v>
      </c>
      <c r="W90">
        <f>IF(AND('Données résultat'!G$9&lt;$E$2-($S89*($E$2/200)),'Données résultat'!G$9&gt;$E$2-($S90*($E$2/200))),$T90,0)</f>
        <v>0</v>
      </c>
      <c r="X90">
        <f>IF(AND('Données résultat'!H$9&lt;$E$2-($S89*($E$2/200)),'Données résultat'!H$9&gt;$E$2-($S90*($E$2/200))),$T90,0)</f>
        <v>0</v>
      </c>
      <c r="Y90">
        <f>IF(AND('Données résultat'!I$9&lt;$E$2-($S89*($E$2/200)),'Données résultat'!I$9&gt;$E$2-($S90*($E$2/200))),$T90,0)</f>
        <v>0</v>
      </c>
      <c r="Z90">
        <f>IF(AND('Données résultat'!J$9&lt;$E$2-($S89*($E$2/200)),'Données résultat'!J$9&gt;$E$2-($S90*($E$2/200))),$T90,0)</f>
        <v>0</v>
      </c>
      <c r="AA90">
        <f>IF(AND('Données résultat'!K$9&lt;$E$2-($S89*($E$2/200)),'Données résultat'!K$9&gt;$E$2-($S90*($E$2/200))),$T90,0)</f>
        <v>0</v>
      </c>
      <c r="AB90">
        <f>IF(AND('Données résultat'!L$9&lt;$E$2-($S89*($E$2/200)),'Données résultat'!L$9&gt;$E$2-($S90*($E$2/200))),$T90,0)</f>
        <v>0</v>
      </c>
      <c r="AC90">
        <f>IF(AND('Données résultat'!M$9&lt;$E$2-($S89*($E$2/200)),'Données résultat'!M$9&gt;$E$2-($S90*($E$2/200))),$T90,0)</f>
        <v>0</v>
      </c>
      <c r="AD90">
        <f>IF(AND('Données résultat'!N$9&lt;$E$2-($S89*($E$2/200)),'Données résultat'!N$9&gt;$E$2-($S90*($E$2/200))),$T90,0)</f>
        <v>0</v>
      </c>
    </row>
    <row r="91" spans="1:30" x14ac:dyDescent="0.25">
      <c r="A91">
        <f t="shared" si="15"/>
        <v>85</v>
      </c>
      <c r="D91">
        <f t="shared" si="17"/>
        <v>61</v>
      </c>
      <c r="E91" s="24">
        <f t="shared" si="18"/>
        <v>137.86000000000035</v>
      </c>
      <c r="F91">
        <f t="shared" si="16"/>
        <v>61</v>
      </c>
      <c r="S91">
        <v>90</v>
      </c>
      <c r="T91">
        <f t="shared" si="14"/>
        <v>55.5</v>
      </c>
      <c r="U91">
        <f>IF(AND('Données résultat'!E$9&lt;$E$2-($S90*($E$2/200)),'Données résultat'!E$9&gt;$E$2-($S91*($E$2/200))),$T91,0)</f>
        <v>0</v>
      </c>
      <c r="V91">
        <f>IF(AND('Données résultat'!F$9&lt;$E$2-($S90*($E$2/200)),'Données résultat'!F$9&gt;$E$2-($S91*($E$2/200))),$T91,0)</f>
        <v>0</v>
      </c>
      <c r="W91">
        <f>IF(AND('Données résultat'!G$9&lt;$E$2-($S90*($E$2/200)),'Données résultat'!G$9&gt;$E$2-($S91*($E$2/200))),$T91,0)</f>
        <v>0</v>
      </c>
      <c r="X91">
        <f>IF(AND('Données résultat'!H$9&lt;$E$2-($S90*($E$2/200)),'Données résultat'!H$9&gt;$E$2-($S91*($E$2/200))),$T91,0)</f>
        <v>0</v>
      </c>
      <c r="Y91">
        <f>IF(AND('Données résultat'!I$9&lt;$E$2-($S90*($E$2/200)),'Données résultat'!I$9&gt;$E$2-($S91*($E$2/200))),$T91,0)</f>
        <v>0</v>
      </c>
      <c r="Z91">
        <f>IF(AND('Données résultat'!J$9&lt;$E$2-($S90*($E$2/200)),'Données résultat'!J$9&gt;$E$2-($S91*($E$2/200))),$T91,0)</f>
        <v>0</v>
      </c>
      <c r="AA91">
        <f>IF(AND('Données résultat'!K$9&lt;$E$2-($S90*($E$2/200)),'Données résultat'!K$9&gt;$E$2-($S91*($E$2/200))),$T91,0)</f>
        <v>0</v>
      </c>
      <c r="AB91">
        <f>IF(AND('Données résultat'!L$9&lt;$E$2-($S90*($E$2/200)),'Données résultat'!L$9&gt;$E$2-($S91*($E$2/200))),$T91,0)</f>
        <v>0</v>
      </c>
      <c r="AC91">
        <f>IF(AND('Données résultat'!M$9&lt;$E$2-($S90*($E$2/200)),'Données résultat'!M$9&gt;$E$2-($S91*($E$2/200))),$T91,0)</f>
        <v>0</v>
      </c>
      <c r="AD91">
        <f>IF(AND('Données résultat'!N$9&lt;$E$2-($S90*($E$2/200)),'Données résultat'!N$9&gt;$E$2-($S91*($E$2/200))),$T91,0)</f>
        <v>0</v>
      </c>
    </row>
    <row r="92" spans="1:30" x14ac:dyDescent="0.25">
      <c r="A92">
        <f t="shared" si="15"/>
        <v>86</v>
      </c>
      <c r="D92">
        <f t="shared" si="17"/>
        <v>60.5</v>
      </c>
      <c r="E92" s="24">
        <f t="shared" si="18"/>
        <v>136.73000000000036</v>
      </c>
      <c r="F92">
        <f t="shared" si="16"/>
        <v>60.5</v>
      </c>
      <c r="S92">
        <v>91</v>
      </c>
      <c r="T92">
        <f t="shared" si="14"/>
        <v>55</v>
      </c>
      <c r="U92">
        <f>IF(AND('Données résultat'!E$9&lt;$E$2-($S91*($E$2/200)),'Données résultat'!E$9&gt;$E$2-($S92*($E$2/200))),$T92,0)</f>
        <v>0</v>
      </c>
      <c r="V92">
        <f>IF(AND('Données résultat'!F$9&lt;$E$2-($S91*($E$2/200)),'Données résultat'!F$9&gt;$E$2-($S92*($E$2/200))),$T92,0)</f>
        <v>0</v>
      </c>
      <c r="W92">
        <f>IF(AND('Données résultat'!G$9&lt;$E$2-($S91*($E$2/200)),'Données résultat'!G$9&gt;$E$2-($S92*($E$2/200))),$T92,0)</f>
        <v>0</v>
      </c>
      <c r="X92">
        <f>IF(AND('Données résultat'!H$9&lt;$E$2-($S91*($E$2/200)),'Données résultat'!H$9&gt;$E$2-($S92*($E$2/200))),$T92,0)</f>
        <v>0</v>
      </c>
      <c r="Y92">
        <f>IF(AND('Données résultat'!I$9&lt;$E$2-($S91*($E$2/200)),'Données résultat'!I$9&gt;$E$2-($S92*($E$2/200))),$T92,0)</f>
        <v>0</v>
      </c>
      <c r="Z92">
        <f>IF(AND('Données résultat'!J$9&lt;$E$2-($S91*($E$2/200)),'Données résultat'!J$9&gt;$E$2-($S92*($E$2/200))),$T92,0)</f>
        <v>0</v>
      </c>
      <c r="AA92">
        <f>IF(AND('Données résultat'!K$9&lt;$E$2-($S91*($E$2/200)),'Données résultat'!K$9&gt;$E$2-($S92*($E$2/200))),$T92,0)</f>
        <v>0</v>
      </c>
      <c r="AB92">
        <f>IF(AND('Données résultat'!L$9&lt;$E$2-($S91*($E$2/200)),'Données résultat'!L$9&gt;$E$2-($S92*($E$2/200))),$T92,0)</f>
        <v>0</v>
      </c>
      <c r="AC92">
        <f>IF(AND('Données résultat'!M$9&lt;$E$2-($S91*($E$2/200)),'Données résultat'!M$9&gt;$E$2-($S92*($E$2/200))),$T92,0)</f>
        <v>0</v>
      </c>
      <c r="AD92">
        <f>IF(AND('Données résultat'!N$9&lt;$E$2-($S91*($E$2/200)),'Données résultat'!N$9&gt;$E$2-($S92*($E$2/200))),$T92,0)</f>
        <v>0</v>
      </c>
    </row>
    <row r="93" spans="1:30" x14ac:dyDescent="0.25">
      <c r="A93">
        <f t="shared" si="15"/>
        <v>87</v>
      </c>
      <c r="D93">
        <f t="shared" si="17"/>
        <v>60</v>
      </c>
      <c r="E93" s="24">
        <f t="shared" si="18"/>
        <v>135.60000000000036</v>
      </c>
      <c r="F93">
        <f t="shared" si="16"/>
        <v>60</v>
      </c>
      <c r="S93">
        <v>92</v>
      </c>
      <c r="T93">
        <f t="shared" si="14"/>
        <v>54.5</v>
      </c>
      <c r="U93">
        <f>IF(AND('Données résultat'!E$9&lt;$E$2-($S92*($E$2/200)),'Données résultat'!E$9&gt;$E$2-($S93*($E$2/200))),$T93,0)</f>
        <v>0</v>
      </c>
      <c r="V93">
        <f>IF(AND('Données résultat'!F$9&lt;$E$2-($S92*($E$2/200)),'Données résultat'!F$9&gt;$E$2-($S93*($E$2/200))),$T93,0)</f>
        <v>0</v>
      </c>
      <c r="W93">
        <f>IF(AND('Données résultat'!G$9&lt;$E$2-($S92*($E$2/200)),'Données résultat'!G$9&gt;$E$2-($S93*($E$2/200))),$T93,0)</f>
        <v>0</v>
      </c>
      <c r="X93">
        <f>IF(AND('Données résultat'!H$9&lt;$E$2-($S92*($E$2/200)),'Données résultat'!H$9&gt;$E$2-($S93*($E$2/200))),$T93,0)</f>
        <v>0</v>
      </c>
      <c r="Y93">
        <f>IF(AND('Données résultat'!I$9&lt;$E$2-($S92*($E$2/200)),'Données résultat'!I$9&gt;$E$2-($S93*($E$2/200))),$T93,0)</f>
        <v>0</v>
      </c>
      <c r="Z93">
        <f>IF(AND('Données résultat'!J$9&lt;$E$2-($S92*($E$2/200)),'Données résultat'!J$9&gt;$E$2-($S93*($E$2/200))),$T93,0)</f>
        <v>0</v>
      </c>
      <c r="AA93">
        <f>IF(AND('Données résultat'!K$9&lt;$E$2-($S92*($E$2/200)),'Données résultat'!K$9&gt;$E$2-($S93*($E$2/200))),$T93,0)</f>
        <v>0</v>
      </c>
      <c r="AB93">
        <f>IF(AND('Données résultat'!L$9&lt;$E$2-($S92*($E$2/200)),'Données résultat'!L$9&gt;$E$2-($S93*($E$2/200))),$T93,0)</f>
        <v>0</v>
      </c>
      <c r="AC93">
        <f>IF(AND('Données résultat'!M$9&lt;$E$2-($S92*($E$2/200)),'Données résultat'!M$9&gt;$E$2-($S93*($E$2/200))),$T93,0)</f>
        <v>0</v>
      </c>
      <c r="AD93">
        <f>IF(AND('Données résultat'!N$9&lt;$E$2-($S92*($E$2/200)),'Données résultat'!N$9&gt;$E$2-($S93*($E$2/200))),$T93,0)</f>
        <v>0</v>
      </c>
    </row>
    <row r="94" spans="1:30" x14ac:dyDescent="0.25">
      <c r="A94">
        <f t="shared" si="15"/>
        <v>88</v>
      </c>
      <c r="D94">
        <f t="shared" si="17"/>
        <v>59.5</v>
      </c>
      <c r="E94" s="24">
        <f t="shared" si="18"/>
        <v>134.47000000000037</v>
      </c>
      <c r="F94">
        <f t="shared" si="16"/>
        <v>59.5</v>
      </c>
      <c r="S94">
        <v>93</v>
      </c>
      <c r="T94">
        <f t="shared" si="14"/>
        <v>54</v>
      </c>
      <c r="U94">
        <f>IF(AND('Données résultat'!E$9&lt;$E$2-($S93*($E$2/200)),'Données résultat'!E$9&gt;$E$2-($S94*($E$2/200))),$T94,0)</f>
        <v>0</v>
      </c>
      <c r="V94">
        <f>IF(AND('Données résultat'!F$9&lt;$E$2-($S93*($E$2/200)),'Données résultat'!F$9&gt;$E$2-($S94*($E$2/200))),$T94,0)</f>
        <v>0</v>
      </c>
      <c r="W94">
        <f>IF(AND('Données résultat'!G$9&lt;$E$2-($S93*($E$2/200)),'Données résultat'!G$9&gt;$E$2-($S94*($E$2/200))),$T94,0)</f>
        <v>0</v>
      </c>
      <c r="X94">
        <f>IF(AND('Données résultat'!H$9&lt;$E$2-($S93*($E$2/200)),'Données résultat'!H$9&gt;$E$2-($S94*($E$2/200))),$T94,0)</f>
        <v>0</v>
      </c>
      <c r="Y94">
        <f>IF(AND('Données résultat'!I$9&lt;$E$2-($S93*($E$2/200)),'Données résultat'!I$9&gt;$E$2-($S94*($E$2/200))),$T94,0)</f>
        <v>0</v>
      </c>
      <c r="Z94">
        <f>IF(AND('Données résultat'!J$9&lt;$E$2-($S93*($E$2/200)),'Données résultat'!J$9&gt;$E$2-($S94*($E$2/200))),$T94,0)</f>
        <v>0</v>
      </c>
      <c r="AA94">
        <f>IF(AND('Données résultat'!K$9&lt;$E$2-($S93*($E$2/200)),'Données résultat'!K$9&gt;$E$2-($S94*($E$2/200))),$T94,0)</f>
        <v>0</v>
      </c>
      <c r="AB94">
        <f>IF(AND('Données résultat'!L$9&lt;$E$2-($S93*($E$2/200)),'Données résultat'!L$9&gt;$E$2-($S94*($E$2/200))),$T94,0)</f>
        <v>0</v>
      </c>
      <c r="AC94">
        <f>IF(AND('Données résultat'!M$9&lt;$E$2-($S93*($E$2/200)),'Données résultat'!M$9&gt;$E$2-($S94*($E$2/200))),$T94,0)</f>
        <v>0</v>
      </c>
      <c r="AD94">
        <f>IF(AND('Données résultat'!N$9&lt;$E$2-($S93*($E$2/200)),'Données résultat'!N$9&gt;$E$2-($S94*($E$2/200))),$T94,0)</f>
        <v>0</v>
      </c>
    </row>
    <row r="95" spans="1:30" x14ac:dyDescent="0.25">
      <c r="A95">
        <f t="shared" si="15"/>
        <v>89</v>
      </c>
      <c r="D95">
        <f t="shared" si="17"/>
        <v>59</v>
      </c>
      <c r="E95" s="24">
        <f t="shared" si="18"/>
        <v>133.34000000000037</v>
      </c>
      <c r="F95">
        <f t="shared" si="16"/>
        <v>59</v>
      </c>
      <c r="S95">
        <v>94</v>
      </c>
      <c r="T95">
        <f t="shared" si="14"/>
        <v>53.5</v>
      </c>
      <c r="U95">
        <f>IF(AND('Données résultat'!E$9&lt;$E$2-($S94*($E$2/200)),'Données résultat'!E$9&gt;$E$2-($S95*($E$2/200))),$T95,0)</f>
        <v>0</v>
      </c>
      <c r="V95">
        <f>IF(AND('Données résultat'!F$9&lt;$E$2-($S94*($E$2/200)),'Données résultat'!F$9&gt;$E$2-($S95*($E$2/200))),$T95,0)</f>
        <v>0</v>
      </c>
      <c r="W95">
        <f>IF(AND('Données résultat'!G$9&lt;$E$2-($S94*($E$2/200)),'Données résultat'!G$9&gt;$E$2-($S95*($E$2/200))),$T95,0)</f>
        <v>0</v>
      </c>
      <c r="X95">
        <f>IF(AND('Données résultat'!H$9&lt;$E$2-($S94*($E$2/200)),'Données résultat'!H$9&gt;$E$2-($S95*($E$2/200))),$T95,0)</f>
        <v>0</v>
      </c>
      <c r="Y95">
        <f>IF(AND('Données résultat'!I$9&lt;$E$2-($S94*($E$2/200)),'Données résultat'!I$9&gt;$E$2-($S95*($E$2/200))),$T95,0)</f>
        <v>0</v>
      </c>
      <c r="Z95">
        <f>IF(AND('Données résultat'!J$9&lt;$E$2-($S94*($E$2/200)),'Données résultat'!J$9&gt;$E$2-($S95*($E$2/200))),$T95,0)</f>
        <v>0</v>
      </c>
      <c r="AA95">
        <f>IF(AND('Données résultat'!K$9&lt;$E$2-($S94*($E$2/200)),'Données résultat'!K$9&gt;$E$2-($S95*($E$2/200))),$T95,0)</f>
        <v>0</v>
      </c>
      <c r="AB95">
        <f>IF(AND('Données résultat'!L$9&lt;$E$2-($S94*($E$2/200)),'Données résultat'!L$9&gt;$E$2-($S95*($E$2/200))),$T95,0)</f>
        <v>0</v>
      </c>
      <c r="AC95">
        <f>IF(AND('Données résultat'!M$9&lt;$E$2-($S94*($E$2/200)),'Données résultat'!M$9&gt;$E$2-($S95*($E$2/200))),$T95,0)</f>
        <v>0</v>
      </c>
      <c r="AD95">
        <f>IF(AND('Données résultat'!N$9&lt;$E$2-($S94*($E$2/200)),'Données résultat'!N$9&gt;$E$2-($S95*($E$2/200))),$T95,0)</f>
        <v>0</v>
      </c>
    </row>
    <row r="96" spans="1:30" x14ac:dyDescent="0.25">
      <c r="A96">
        <f t="shared" si="15"/>
        <v>90</v>
      </c>
      <c r="D96">
        <f t="shared" si="17"/>
        <v>58.5</v>
      </c>
      <c r="E96" s="24">
        <f t="shared" si="18"/>
        <v>132.21000000000038</v>
      </c>
      <c r="F96">
        <f t="shared" si="16"/>
        <v>58.5</v>
      </c>
      <c r="S96">
        <v>95</v>
      </c>
      <c r="T96">
        <f t="shared" si="14"/>
        <v>53</v>
      </c>
      <c r="U96">
        <f>IF(AND('Données résultat'!E$9&lt;$E$2-($S95*($E$2/200)),'Données résultat'!E$9&gt;$E$2-($S96*($E$2/200))),$T96,0)</f>
        <v>0</v>
      </c>
      <c r="V96">
        <f>IF(AND('Données résultat'!F$9&lt;$E$2-($S95*($E$2/200)),'Données résultat'!F$9&gt;$E$2-($S96*($E$2/200))),$T96,0)</f>
        <v>0</v>
      </c>
      <c r="W96">
        <f>IF(AND('Données résultat'!G$9&lt;$E$2-($S95*($E$2/200)),'Données résultat'!G$9&gt;$E$2-($S96*($E$2/200))),$T96,0)</f>
        <v>0</v>
      </c>
      <c r="X96">
        <f>IF(AND('Données résultat'!H$9&lt;$E$2-($S95*($E$2/200)),'Données résultat'!H$9&gt;$E$2-($S96*($E$2/200))),$T96,0)</f>
        <v>0</v>
      </c>
      <c r="Y96">
        <f>IF(AND('Données résultat'!I$9&lt;$E$2-($S95*($E$2/200)),'Données résultat'!I$9&gt;$E$2-($S96*($E$2/200))),$T96,0)</f>
        <v>0</v>
      </c>
      <c r="Z96">
        <f>IF(AND('Données résultat'!J$9&lt;$E$2-($S95*($E$2/200)),'Données résultat'!J$9&gt;$E$2-($S96*($E$2/200))),$T96,0)</f>
        <v>0</v>
      </c>
      <c r="AA96">
        <f>IF(AND('Données résultat'!K$9&lt;$E$2-($S95*($E$2/200)),'Données résultat'!K$9&gt;$E$2-($S96*($E$2/200))),$T96,0)</f>
        <v>0</v>
      </c>
      <c r="AB96">
        <f>IF(AND('Données résultat'!L$9&lt;$E$2-($S95*($E$2/200)),'Données résultat'!L$9&gt;$E$2-($S96*($E$2/200))),$T96,0)</f>
        <v>0</v>
      </c>
      <c r="AC96">
        <f>IF(AND('Données résultat'!M$9&lt;$E$2-($S95*($E$2/200)),'Données résultat'!M$9&gt;$E$2-($S96*($E$2/200))),$T96,0)</f>
        <v>0</v>
      </c>
      <c r="AD96">
        <f>IF(AND('Données résultat'!N$9&lt;$E$2-($S95*($E$2/200)),'Données résultat'!N$9&gt;$E$2-($S96*($E$2/200))),$T96,0)</f>
        <v>0</v>
      </c>
    </row>
    <row r="97" spans="1:30" x14ac:dyDescent="0.25">
      <c r="A97">
        <f t="shared" si="15"/>
        <v>91</v>
      </c>
      <c r="D97">
        <f t="shared" si="17"/>
        <v>58</v>
      </c>
      <c r="E97" s="24">
        <f t="shared" si="18"/>
        <v>131.08000000000038</v>
      </c>
      <c r="F97">
        <f t="shared" si="16"/>
        <v>58</v>
      </c>
      <c r="S97">
        <v>96</v>
      </c>
      <c r="T97">
        <f t="shared" si="14"/>
        <v>52.5</v>
      </c>
      <c r="U97">
        <f>IF(AND('Données résultat'!E$9&lt;$E$2-($S96*($E$2/200)),'Données résultat'!E$9&gt;$E$2-($S97*($E$2/200))),$T97,0)</f>
        <v>0</v>
      </c>
      <c r="V97">
        <f>IF(AND('Données résultat'!F$9&lt;$E$2-($S96*($E$2/200)),'Données résultat'!F$9&gt;$E$2-($S97*($E$2/200))),$T97,0)</f>
        <v>0</v>
      </c>
      <c r="W97">
        <f>IF(AND('Données résultat'!G$9&lt;$E$2-($S96*($E$2/200)),'Données résultat'!G$9&gt;$E$2-($S97*($E$2/200))),$T97,0)</f>
        <v>0</v>
      </c>
      <c r="X97">
        <f>IF(AND('Données résultat'!H$9&lt;$E$2-($S96*($E$2/200)),'Données résultat'!H$9&gt;$E$2-($S97*($E$2/200))),$T97,0)</f>
        <v>0</v>
      </c>
      <c r="Y97">
        <f>IF(AND('Données résultat'!I$9&lt;$E$2-($S96*($E$2/200)),'Données résultat'!I$9&gt;$E$2-($S97*($E$2/200))),$T97,0)</f>
        <v>0</v>
      </c>
      <c r="Z97">
        <f>IF(AND('Données résultat'!J$9&lt;$E$2-($S96*($E$2/200)),'Données résultat'!J$9&gt;$E$2-($S97*($E$2/200))),$T97,0)</f>
        <v>0</v>
      </c>
      <c r="AA97">
        <f>IF(AND('Données résultat'!K$9&lt;$E$2-($S96*($E$2/200)),'Données résultat'!K$9&gt;$E$2-($S97*($E$2/200))),$T97,0)</f>
        <v>0</v>
      </c>
      <c r="AB97">
        <f>IF(AND('Données résultat'!L$9&lt;$E$2-($S96*($E$2/200)),'Données résultat'!L$9&gt;$E$2-($S97*($E$2/200))),$T97,0)</f>
        <v>0</v>
      </c>
      <c r="AC97">
        <f>IF(AND('Données résultat'!M$9&lt;$E$2-($S96*($E$2/200)),'Données résultat'!M$9&gt;$E$2-($S97*($E$2/200))),$T97,0)</f>
        <v>0</v>
      </c>
      <c r="AD97">
        <f>IF(AND('Données résultat'!N$9&lt;$E$2-($S96*($E$2/200)),'Données résultat'!N$9&gt;$E$2-($S97*($E$2/200))),$T97,0)</f>
        <v>0</v>
      </c>
    </row>
    <row r="98" spans="1:30" x14ac:dyDescent="0.25">
      <c r="A98">
        <f t="shared" si="15"/>
        <v>92</v>
      </c>
      <c r="D98">
        <f t="shared" si="17"/>
        <v>57.5</v>
      </c>
      <c r="E98" s="24">
        <f t="shared" si="18"/>
        <v>129.95000000000039</v>
      </c>
      <c r="F98">
        <f t="shared" si="16"/>
        <v>57.5</v>
      </c>
      <c r="S98">
        <v>97</v>
      </c>
      <c r="T98">
        <f t="shared" si="14"/>
        <v>52</v>
      </c>
      <c r="U98">
        <f>IF(AND('Données résultat'!E$9&lt;$E$2-($S97*($E$2/200)),'Données résultat'!E$9&gt;$E$2-($S98*($E$2/200))),$T98,0)</f>
        <v>0</v>
      </c>
      <c r="V98">
        <f>IF(AND('Données résultat'!F$9&lt;$E$2-($S97*($E$2/200)),'Données résultat'!F$9&gt;$E$2-($S98*($E$2/200))),$T98,0)</f>
        <v>0</v>
      </c>
      <c r="W98">
        <f>IF(AND('Données résultat'!G$9&lt;$E$2-($S97*($E$2/200)),'Données résultat'!G$9&gt;$E$2-($S98*($E$2/200))),$T98,0)</f>
        <v>0</v>
      </c>
      <c r="X98">
        <f>IF(AND('Données résultat'!H$9&lt;$E$2-($S97*($E$2/200)),'Données résultat'!H$9&gt;$E$2-($S98*($E$2/200))),$T98,0)</f>
        <v>0</v>
      </c>
      <c r="Y98">
        <f>IF(AND('Données résultat'!I$9&lt;$E$2-($S97*($E$2/200)),'Données résultat'!I$9&gt;$E$2-($S98*($E$2/200))),$T98,0)</f>
        <v>0</v>
      </c>
      <c r="Z98">
        <f>IF(AND('Données résultat'!J$9&lt;$E$2-($S97*($E$2/200)),'Données résultat'!J$9&gt;$E$2-($S98*($E$2/200))),$T98,0)</f>
        <v>0</v>
      </c>
      <c r="AA98">
        <f>IF(AND('Données résultat'!K$9&lt;$E$2-($S97*($E$2/200)),'Données résultat'!K$9&gt;$E$2-($S98*($E$2/200))),$T98,0)</f>
        <v>0</v>
      </c>
      <c r="AB98">
        <f>IF(AND('Données résultat'!L$9&lt;$E$2-($S97*($E$2/200)),'Données résultat'!L$9&gt;$E$2-($S98*($E$2/200))),$T98,0)</f>
        <v>0</v>
      </c>
      <c r="AC98">
        <f>IF(AND('Données résultat'!M$9&lt;$E$2-($S97*($E$2/200)),'Données résultat'!M$9&gt;$E$2-($S98*($E$2/200))),$T98,0)</f>
        <v>0</v>
      </c>
      <c r="AD98">
        <f>IF(AND('Données résultat'!N$9&lt;$E$2-($S97*($E$2/200)),'Données résultat'!N$9&gt;$E$2-($S98*($E$2/200))),$T98,0)</f>
        <v>0</v>
      </c>
    </row>
    <row r="99" spans="1:30" x14ac:dyDescent="0.25">
      <c r="A99">
        <f t="shared" si="15"/>
        <v>93</v>
      </c>
      <c r="D99">
        <f t="shared" si="17"/>
        <v>57</v>
      </c>
      <c r="E99" s="24">
        <f t="shared" si="18"/>
        <v>128.82000000000039</v>
      </c>
      <c r="F99">
        <f t="shared" si="16"/>
        <v>57</v>
      </c>
      <c r="S99">
        <v>98</v>
      </c>
      <c r="T99">
        <f t="shared" ref="T99:T130" si="19">T98-0.5</f>
        <v>51.5</v>
      </c>
      <c r="U99">
        <f>IF(AND('Données résultat'!E$9&lt;$E$2-($S98*($E$2/200)),'Données résultat'!E$9&gt;$E$2-($S99*($E$2/200))),$T99,0)</f>
        <v>0</v>
      </c>
      <c r="V99">
        <f>IF(AND('Données résultat'!F$9&lt;$E$2-($S98*($E$2/200)),'Données résultat'!F$9&gt;$E$2-($S99*($E$2/200))),$T99,0)</f>
        <v>0</v>
      </c>
      <c r="W99">
        <f>IF(AND('Données résultat'!G$9&lt;$E$2-($S98*($E$2/200)),'Données résultat'!G$9&gt;$E$2-($S99*($E$2/200))),$T99,0)</f>
        <v>0</v>
      </c>
      <c r="X99">
        <f>IF(AND('Données résultat'!H$9&lt;$E$2-($S98*($E$2/200)),'Données résultat'!H$9&gt;$E$2-($S99*($E$2/200))),$T99,0)</f>
        <v>0</v>
      </c>
      <c r="Y99">
        <f>IF(AND('Données résultat'!I$9&lt;$E$2-($S98*($E$2/200)),'Données résultat'!I$9&gt;$E$2-($S99*($E$2/200))),$T99,0)</f>
        <v>0</v>
      </c>
      <c r="Z99">
        <f>IF(AND('Données résultat'!J$9&lt;$E$2-($S98*($E$2/200)),'Données résultat'!J$9&gt;$E$2-($S99*($E$2/200))),$T99,0)</f>
        <v>0</v>
      </c>
      <c r="AA99">
        <f>IF(AND('Données résultat'!K$9&lt;$E$2-($S98*($E$2/200)),'Données résultat'!K$9&gt;$E$2-($S99*($E$2/200))),$T99,0)</f>
        <v>0</v>
      </c>
      <c r="AB99">
        <f>IF(AND('Données résultat'!L$9&lt;$E$2-($S98*($E$2/200)),'Données résultat'!L$9&gt;$E$2-($S99*($E$2/200))),$T99,0)</f>
        <v>0</v>
      </c>
      <c r="AC99">
        <f>IF(AND('Données résultat'!M$9&lt;$E$2-($S98*($E$2/200)),'Données résultat'!M$9&gt;$E$2-($S99*($E$2/200))),$T99,0)</f>
        <v>0</v>
      </c>
      <c r="AD99">
        <f>IF(AND('Données résultat'!N$9&lt;$E$2-($S98*($E$2/200)),'Données résultat'!N$9&gt;$E$2-($S99*($E$2/200))),$T99,0)</f>
        <v>0</v>
      </c>
    </row>
    <row r="100" spans="1:30" x14ac:dyDescent="0.25">
      <c r="A100">
        <f t="shared" si="15"/>
        <v>94</v>
      </c>
      <c r="D100">
        <f t="shared" si="17"/>
        <v>56.5</v>
      </c>
      <c r="E100" s="24">
        <f t="shared" si="18"/>
        <v>127.6900000000004</v>
      </c>
      <c r="F100">
        <f t="shared" si="16"/>
        <v>56.5</v>
      </c>
      <c r="S100">
        <v>99</v>
      </c>
      <c r="T100">
        <f t="shared" si="19"/>
        <v>51</v>
      </c>
      <c r="U100">
        <f>IF(AND('Données résultat'!E$9&lt;$E$2-($S99*($E$2/200)),'Données résultat'!E$9&gt;$E$2-($S100*($E$2/200))),$T100,0)</f>
        <v>0</v>
      </c>
      <c r="V100">
        <f>IF(AND('Données résultat'!F$9&lt;$E$2-($S99*($E$2/200)),'Données résultat'!F$9&gt;$E$2-($S100*($E$2/200))),$T100,0)</f>
        <v>0</v>
      </c>
      <c r="W100">
        <f>IF(AND('Données résultat'!G$9&lt;$E$2-($S99*($E$2/200)),'Données résultat'!G$9&gt;$E$2-($S100*($E$2/200))),$T100,0)</f>
        <v>0</v>
      </c>
      <c r="X100">
        <f>IF(AND('Données résultat'!H$9&lt;$E$2-($S99*($E$2/200)),'Données résultat'!H$9&gt;$E$2-($S100*($E$2/200))),$T100,0)</f>
        <v>0</v>
      </c>
      <c r="Y100">
        <f>IF(AND('Données résultat'!I$9&lt;$E$2-($S99*($E$2/200)),'Données résultat'!I$9&gt;$E$2-($S100*($E$2/200))),$T100,0)</f>
        <v>0</v>
      </c>
      <c r="Z100">
        <f>IF(AND('Données résultat'!J$9&lt;$E$2-($S99*($E$2/200)),'Données résultat'!J$9&gt;$E$2-($S100*($E$2/200))),$T100,0)</f>
        <v>0</v>
      </c>
      <c r="AA100">
        <f>IF(AND('Données résultat'!K$9&lt;$E$2-($S99*($E$2/200)),'Données résultat'!K$9&gt;$E$2-($S100*($E$2/200))),$T100,0)</f>
        <v>0</v>
      </c>
      <c r="AB100">
        <f>IF(AND('Données résultat'!L$9&lt;$E$2-($S99*($E$2/200)),'Données résultat'!L$9&gt;$E$2-($S100*($E$2/200))),$T100,0)</f>
        <v>0</v>
      </c>
      <c r="AC100">
        <f>IF(AND('Données résultat'!M$9&lt;$E$2-($S99*($E$2/200)),'Données résultat'!M$9&gt;$E$2-($S100*($E$2/200))),$T100,0)</f>
        <v>0</v>
      </c>
      <c r="AD100">
        <f>IF(AND('Données résultat'!N$9&lt;$E$2-($S99*($E$2/200)),'Données résultat'!N$9&gt;$E$2-($S100*($E$2/200))),$T100,0)</f>
        <v>0</v>
      </c>
    </row>
    <row r="101" spans="1:30" x14ac:dyDescent="0.25">
      <c r="A101">
        <f t="shared" si="15"/>
        <v>95</v>
      </c>
      <c r="D101">
        <f t="shared" si="17"/>
        <v>56</v>
      </c>
      <c r="E101" s="24">
        <f t="shared" si="18"/>
        <v>126.5600000000004</v>
      </c>
      <c r="F101">
        <f t="shared" si="16"/>
        <v>56</v>
      </c>
      <c r="S101">
        <v>100</v>
      </c>
      <c r="T101">
        <f t="shared" si="19"/>
        <v>50.5</v>
      </c>
      <c r="U101">
        <f>IF(AND('Données résultat'!E$9&lt;$E$2-($S100*($E$2/200)),'Données résultat'!E$9&gt;$E$2-($S101*($E$2/200))),$T101,0)</f>
        <v>0</v>
      </c>
      <c r="V101">
        <f>IF(AND('Données résultat'!F$9&lt;$E$2-($S100*($E$2/200)),'Données résultat'!F$9&gt;$E$2-($S101*($E$2/200))),$T101,0)</f>
        <v>0</v>
      </c>
      <c r="W101">
        <f>IF(AND('Données résultat'!G$9&lt;$E$2-($S100*($E$2/200)),'Données résultat'!G$9&gt;$E$2-($S101*($E$2/200))),$T101,0)</f>
        <v>0</v>
      </c>
      <c r="X101">
        <f>IF(AND('Données résultat'!H$9&lt;$E$2-($S100*($E$2/200)),'Données résultat'!H$9&gt;$E$2-($S101*($E$2/200))),$T101,0)</f>
        <v>0</v>
      </c>
      <c r="Y101">
        <f>IF(AND('Données résultat'!I$9&lt;$E$2-($S100*($E$2/200)),'Données résultat'!I$9&gt;$E$2-($S101*($E$2/200))),$T101,0)</f>
        <v>0</v>
      </c>
      <c r="Z101">
        <f>IF(AND('Données résultat'!J$9&lt;$E$2-($S100*($E$2/200)),'Données résultat'!J$9&gt;$E$2-($S101*($E$2/200))),$T101,0)</f>
        <v>0</v>
      </c>
      <c r="AA101">
        <f>IF(AND('Données résultat'!K$9&lt;$E$2-($S100*($E$2/200)),'Données résultat'!K$9&gt;$E$2-($S101*($E$2/200))),$T101,0)</f>
        <v>0</v>
      </c>
      <c r="AB101">
        <f>IF(AND('Données résultat'!L$9&lt;$E$2-($S100*($E$2/200)),'Données résultat'!L$9&gt;$E$2-($S101*($E$2/200))),$T101,0)</f>
        <v>0</v>
      </c>
      <c r="AC101">
        <f>IF(AND('Données résultat'!M$9&lt;$E$2-($S100*($E$2/200)),'Données résultat'!M$9&gt;$E$2-($S101*($E$2/200))),$T101,0)</f>
        <v>0</v>
      </c>
      <c r="AD101">
        <f>IF(AND('Données résultat'!N$9&lt;$E$2-($S100*($E$2/200)),'Données résultat'!N$9&gt;$E$2-($S101*($E$2/200))),$T101,0)</f>
        <v>0</v>
      </c>
    </row>
    <row r="102" spans="1:30" x14ac:dyDescent="0.25">
      <c r="A102">
        <f t="shared" si="15"/>
        <v>96</v>
      </c>
      <c r="D102">
        <f t="shared" si="17"/>
        <v>55.5</v>
      </c>
      <c r="E102" s="24">
        <f t="shared" si="18"/>
        <v>125.4300000000004</v>
      </c>
      <c r="F102">
        <f t="shared" si="16"/>
        <v>55.5</v>
      </c>
      <c r="S102">
        <v>101</v>
      </c>
      <c r="T102">
        <f t="shared" si="19"/>
        <v>50</v>
      </c>
      <c r="U102">
        <f>IF(AND('Données résultat'!E$9&lt;$E$2-($S101*($E$2/200)),'Données résultat'!E$9&gt;$E$2-($S102*($E$2/200))),$T102,0)</f>
        <v>0</v>
      </c>
      <c r="V102">
        <f>IF(AND('Données résultat'!F$9&lt;$E$2-($S101*($E$2/200)),'Données résultat'!F$9&gt;$E$2-($S102*($E$2/200))),$T102,0)</f>
        <v>0</v>
      </c>
      <c r="W102">
        <f>IF(AND('Données résultat'!G$9&lt;$E$2-($S101*($E$2/200)),'Données résultat'!G$9&gt;$E$2-($S102*($E$2/200))),$T102,0)</f>
        <v>0</v>
      </c>
      <c r="X102">
        <f>IF(AND('Données résultat'!H$9&lt;$E$2-($S101*($E$2/200)),'Données résultat'!H$9&gt;$E$2-($S102*($E$2/200))),$T102,0)</f>
        <v>0</v>
      </c>
      <c r="Y102">
        <f>IF(AND('Données résultat'!I$9&lt;$E$2-($S101*($E$2/200)),'Données résultat'!I$9&gt;$E$2-($S102*($E$2/200))),$T102,0)</f>
        <v>0</v>
      </c>
      <c r="Z102">
        <f>IF(AND('Données résultat'!J$9&lt;$E$2-($S101*($E$2/200)),'Données résultat'!J$9&gt;$E$2-($S102*($E$2/200))),$T102,0)</f>
        <v>0</v>
      </c>
      <c r="AA102">
        <f>IF(AND('Données résultat'!K$9&lt;$E$2-($S101*($E$2/200)),'Données résultat'!K$9&gt;$E$2-($S102*($E$2/200))),$T102,0)</f>
        <v>0</v>
      </c>
      <c r="AB102">
        <f>IF(AND('Données résultat'!L$9&lt;$E$2-($S101*($E$2/200)),'Données résultat'!L$9&gt;$E$2-($S102*($E$2/200))),$T102,0)</f>
        <v>0</v>
      </c>
      <c r="AC102">
        <f>IF(AND('Données résultat'!M$9&lt;$E$2-($S101*($E$2/200)),'Données résultat'!M$9&gt;$E$2-($S102*($E$2/200))),$T102,0)</f>
        <v>0</v>
      </c>
      <c r="AD102">
        <f>IF(AND('Données résultat'!N$9&lt;$E$2-($S101*($E$2/200)),'Données résultat'!N$9&gt;$E$2-($S102*($E$2/200))),$T102,0)</f>
        <v>0</v>
      </c>
    </row>
    <row r="103" spans="1:30" x14ac:dyDescent="0.25">
      <c r="A103">
        <f t="shared" ref="A103:A116" si="20">A102+1</f>
        <v>97</v>
      </c>
      <c r="D103">
        <f t="shared" si="17"/>
        <v>55</v>
      </c>
      <c r="E103" s="24">
        <f t="shared" si="18"/>
        <v>124.30000000000041</v>
      </c>
      <c r="F103">
        <f t="shared" si="16"/>
        <v>55</v>
      </c>
      <c r="S103">
        <v>102</v>
      </c>
      <c r="T103">
        <f t="shared" si="19"/>
        <v>49.5</v>
      </c>
      <c r="U103">
        <f>IF(AND('Données résultat'!E$9&lt;$E$2-($S102*($E$2/200)),'Données résultat'!E$9&gt;$E$2-($S103*($E$2/200))),$T103,0)</f>
        <v>0</v>
      </c>
      <c r="V103">
        <f>IF(AND('Données résultat'!F$9&lt;$E$2-($S102*($E$2/200)),'Données résultat'!F$9&gt;$E$2-($S103*($E$2/200))),$T103,0)</f>
        <v>0</v>
      </c>
      <c r="W103">
        <f>IF(AND('Données résultat'!G$9&lt;$E$2-($S102*($E$2/200)),'Données résultat'!G$9&gt;$E$2-($S103*($E$2/200))),$T103,0)</f>
        <v>0</v>
      </c>
      <c r="X103">
        <f>IF(AND('Données résultat'!H$9&lt;$E$2-($S102*($E$2/200)),'Données résultat'!H$9&gt;$E$2-($S103*($E$2/200))),$T103,0)</f>
        <v>0</v>
      </c>
      <c r="Y103">
        <f>IF(AND('Données résultat'!I$9&lt;$E$2-($S102*($E$2/200)),'Données résultat'!I$9&gt;$E$2-($S103*($E$2/200))),$T103,0)</f>
        <v>0</v>
      </c>
      <c r="Z103">
        <f>IF(AND('Données résultat'!J$9&lt;$E$2-($S102*($E$2/200)),'Données résultat'!J$9&gt;$E$2-($S103*($E$2/200))),$T103,0)</f>
        <v>0</v>
      </c>
      <c r="AA103">
        <f>IF(AND('Données résultat'!K$9&lt;$E$2-($S102*($E$2/200)),'Données résultat'!K$9&gt;$E$2-($S103*($E$2/200))),$T103,0)</f>
        <v>0</v>
      </c>
      <c r="AB103">
        <f>IF(AND('Données résultat'!L$9&lt;$E$2-($S102*($E$2/200)),'Données résultat'!L$9&gt;$E$2-($S103*($E$2/200))),$T103,0)</f>
        <v>0</v>
      </c>
      <c r="AC103">
        <f>IF(AND('Données résultat'!M$9&lt;$E$2-($S102*($E$2/200)),'Données résultat'!M$9&gt;$E$2-($S103*($E$2/200))),$T103,0)</f>
        <v>0</v>
      </c>
      <c r="AD103">
        <f>IF(AND('Données résultat'!N$9&lt;$E$2-($S102*($E$2/200)),'Données résultat'!N$9&gt;$E$2-($S103*($E$2/200))),$T103,0)</f>
        <v>0</v>
      </c>
    </row>
    <row r="104" spans="1:30" x14ac:dyDescent="0.25">
      <c r="A104">
        <f t="shared" si="20"/>
        <v>98</v>
      </c>
      <c r="D104">
        <f t="shared" si="17"/>
        <v>54.5</v>
      </c>
      <c r="E104" s="24">
        <f t="shared" si="18"/>
        <v>123.17000000000041</v>
      </c>
      <c r="F104">
        <f t="shared" si="16"/>
        <v>54.5</v>
      </c>
      <c r="S104">
        <v>103</v>
      </c>
      <c r="T104">
        <f t="shared" si="19"/>
        <v>49</v>
      </c>
      <c r="U104">
        <f>IF(AND('Données résultat'!E$9&lt;$E$2-($S103*($E$2/200)),'Données résultat'!E$9&gt;$E$2-($S104*($E$2/200))),$T104,0)</f>
        <v>0</v>
      </c>
      <c r="V104">
        <f>IF(AND('Données résultat'!F$9&lt;$E$2-($S103*($E$2/200)),'Données résultat'!F$9&gt;$E$2-($S104*($E$2/200))),$T104,0)</f>
        <v>0</v>
      </c>
      <c r="W104">
        <f>IF(AND('Données résultat'!G$9&lt;$E$2-($S103*($E$2/200)),'Données résultat'!G$9&gt;$E$2-($S104*($E$2/200))),$T104,0)</f>
        <v>0</v>
      </c>
      <c r="X104">
        <f>IF(AND('Données résultat'!H$9&lt;$E$2-($S103*($E$2/200)),'Données résultat'!H$9&gt;$E$2-($S104*($E$2/200))),$T104,0)</f>
        <v>0</v>
      </c>
      <c r="Y104">
        <f>IF(AND('Données résultat'!I$9&lt;$E$2-($S103*($E$2/200)),'Données résultat'!I$9&gt;$E$2-($S104*($E$2/200))),$T104,0)</f>
        <v>0</v>
      </c>
      <c r="Z104">
        <f>IF(AND('Données résultat'!J$9&lt;$E$2-($S103*($E$2/200)),'Données résultat'!J$9&gt;$E$2-($S104*($E$2/200))),$T104,0)</f>
        <v>0</v>
      </c>
      <c r="AA104">
        <f>IF(AND('Données résultat'!K$9&lt;$E$2-($S103*($E$2/200)),'Données résultat'!K$9&gt;$E$2-($S104*($E$2/200))),$T104,0)</f>
        <v>0</v>
      </c>
      <c r="AB104">
        <f>IF(AND('Données résultat'!L$9&lt;$E$2-($S103*($E$2/200)),'Données résultat'!L$9&gt;$E$2-($S104*($E$2/200))),$T104,0)</f>
        <v>0</v>
      </c>
      <c r="AC104">
        <f>IF(AND('Données résultat'!M$9&lt;$E$2-($S103*($E$2/200)),'Données résultat'!M$9&gt;$E$2-($S104*($E$2/200))),$T104,0)</f>
        <v>0</v>
      </c>
      <c r="AD104">
        <f>IF(AND('Données résultat'!N$9&lt;$E$2-($S103*($E$2/200)),'Données résultat'!N$9&gt;$E$2-($S104*($E$2/200))),$T104,0)</f>
        <v>0</v>
      </c>
    </row>
    <row r="105" spans="1:30" x14ac:dyDescent="0.25">
      <c r="A105">
        <f t="shared" si="20"/>
        <v>99</v>
      </c>
      <c r="D105">
        <f t="shared" si="17"/>
        <v>54</v>
      </c>
      <c r="E105" s="24">
        <f t="shared" si="18"/>
        <v>122.04000000000042</v>
      </c>
      <c r="F105">
        <f t="shared" si="16"/>
        <v>54</v>
      </c>
      <c r="S105">
        <v>104</v>
      </c>
      <c r="T105">
        <f t="shared" si="19"/>
        <v>48.5</v>
      </c>
      <c r="U105">
        <f>IF(AND('Données résultat'!E$9&lt;$E$2-($S104*($E$2/200)),'Données résultat'!E$9&gt;$E$2-($S105*($E$2/200))),$T105,0)</f>
        <v>0</v>
      </c>
      <c r="V105">
        <f>IF(AND('Données résultat'!F$9&lt;$E$2-($S104*($E$2/200)),'Données résultat'!F$9&gt;$E$2-($S105*($E$2/200))),$T105,0)</f>
        <v>0</v>
      </c>
      <c r="W105">
        <f>IF(AND('Données résultat'!G$9&lt;$E$2-($S104*($E$2/200)),'Données résultat'!G$9&gt;$E$2-($S105*($E$2/200))),$T105,0)</f>
        <v>0</v>
      </c>
      <c r="X105">
        <f>IF(AND('Données résultat'!H$9&lt;$E$2-($S104*($E$2/200)),'Données résultat'!H$9&gt;$E$2-($S105*($E$2/200))),$T105,0)</f>
        <v>0</v>
      </c>
      <c r="Y105">
        <f>IF(AND('Données résultat'!I$9&lt;$E$2-($S104*($E$2/200)),'Données résultat'!I$9&gt;$E$2-($S105*($E$2/200))),$T105,0)</f>
        <v>0</v>
      </c>
      <c r="Z105">
        <f>IF(AND('Données résultat'!J$9&lt;$E$2-($S104*($E$2/200)),'Données résultat'!J$9&gt;$E$2-($S105*($E$2/200))),$T105,0)</f>
        <v>0</v>
      </c>
      <c r="AA105">
        <f>IF(AND('Données résultat'!K$9&lt;$E$2-($S104*($E$2/200)),'Données résultat'!K$9&gt;$E$2-($S105*($E$2/200))),$T105,0)</f>
        <v>0</v>
      </c>
      <c r="AB105">
        <f>IF(AND('Données résultat'!L$9&lt;$E$2-($S104*($E$2/200)),'Données résultat'!L$9&gt;$E$2-($S105*($E$2/200))),$T105,0)</f>
        <v>0</v>
      </c>
      <c r="AC105">
        <f>IF(AND('Données résultat'!M$9&lt;$E$2-($S104*($E$2/200)),'Données résultat'!M$9&gt;$E$2-($S105*($E$2/200))),$T105,0)</f>
        <v>0</v>
      </c>
      <c r="AD105">
        <f>IF(AND('Données résultat'!N$9&lt;$E$2-($S104*($E$2/200)),'Données résultat'!N$9&gt;$E$2-($S105*($E$2/200))),$T105,0)</f>
        <v>0</v>
      </c>
    </row>
    <row r="106" spans="1:30" x14ac:dyDescent="0.25">
      <c r="A106">
        <f t="shared" si="20"/>
        <v>100</v>
      </c>
      <c r="D106">
        <f t="shared" si="17"/>
        <v>53.5</v>
      </c>
      <c r="E106" s="24">
        <f t="shared" si="18"/>
        <v>120.91000000000042</v>
      </c>
      <c r="F106">
        <f t="shared" si="16"/>
        <v>53.5</v>
      </c>
      <c r="S106">
        <v>105</v>
      </c>
      <c r="T106">
        <f t="shared" si="19"/>
        <v>48</v>
      </c>
      <c r="U106">
        <f>IF(AND('Données résultat'!E$9&lt;$E$2-($S105*($E$2/200)),'Données résultat'!E$9&gt;$E$2-($S106*($E$2/200))),$T106,0)</f>
        <v>0</v>
      </c>
      <c r="V106">
        <f>IF(AND('Données résultat'!F$9&lt;$E$2-($S105*($E$2/200)),'Données résultat'!F$9&gt;$E$2-($S106*($E$2/200))),$T106,0)</f>
        <v>0</v>
      </c>
      <c r="W106">
        <f>IF(AND('Données résultat'!G$9&lt;$E$2-($S105*($E$2/200)),'Données résultat'!G$9&gt;$E$2-($S106*($E$2/200))),$T106,0)</f>
        <v>0</v>
      </c>
      <c r="X106">
        <f>IF(AND('Données résultat'!H$9&lt;$E$2-($S105*($E$2/200)),'Données résultat'!H$9&gt;$E$2-($S106*($E$2/200))),$T106,0)</f>
        <v>0</v>
      </c>
      <c r="Y106">
        <f>IF(AND('Données résultat'!I$9&lt;$E$2-($S105*($E$2/200)),'Données résultat'!I$9&gt;$E$2-($S106*($E$2/200))),$T106,0)</f>
        <v>0</v>
      </c>
      <c r="Z106">
        <f>IF(AND('Données résultat'!J$9&lt;$E$2-($S105*($E$2/200)),'Données résultat'!J$9&gt;$E$2-($S106*($E$2/200))),$T106,0)</f>
        <v>0</v>
      </c>
      <c r="AA106">
        <f>IF(AND('Données résultat'!K$9&lt;$E$2-($S105*($E$2/200)),'Données résultat'!K$9&gt;$E$2-($S106*($E$2/200))),$T106,0)</f>
        <v>0</v>
      </c>
      <c r="AB106">
        <f>IF(AND('Données résultat'!L$9&lt;$E$2-($S105*($E$2/200)),'Données résultat'!L$9&gt;$E$2-($S106*($E$2/200))),$T106,0)</f>
        <v>0</v>
      </c>
      <c r="AC106">
        <f>IF(AND('Données résultat'!M$9&lt;$E$2-($S105*($E$2/200)),'Données résultat'!M$9&gt;$E$2-($S106*($E$2/200))),$T106,0)</f>
        <v>0</v>
      </c>
      <c r="AD106">
        <f>IF(AND('Données résultat'!N$9&lt;$E$2-($S105*($E$2/200)),'Données résultat'!N$9&gt;$E$2-($S106*($E$2/200))),$T106,0)</f>
        <v>0</v>
      </c>
    </row>
    <row r="107" spans="1:30" x14ac:dyDescent="0.25">
      <c r="A107">
        <f t="shared" si="20"/>
        <v>101</v>
      </c>
      <c r="D107">
        <f t="shared" si="17"/>
        <v>53</v>
      </c>
      <c r="E107" s="24">
        <f t="shared" si="18"/>
        <v>119.78000000000043</v>
      </c>
      <c r="F107">
        <f t="shared" si="16"/>
        <v>53</v>
      </c>
      <c r="S107">
        <v>106</v>
      </c>
      <c r="T107">
        <f t="shared" si="19"/>
        <v>47.5</v>
      </c>
      <c r="U107">
        <f>IF(AND('Données résultat'!E$9&lt;$E$2-($S106*($E$2/200)),'Données résultat'!E$9&gt;$E$2-($S107*($E$2/200))),$T107,0)</f>
        <v>0</v>
      </c>
      <c r="V107">
        <f>IF(AND('Données résultat'!F$9&lt;$E$2-($S106*($E$2/200)),'Données résultat'!F$9&gt;$E$2-($S107*($E$2/200))),$T107,0)</f>
        <v>0</v>
      </c>
      <c r="W107">
        <f>IF(AND('Données résultat'!G$9&lt;$E$2-($S106*($E$2/200)),'Données résultat'!G$9&gt;$E$2-($S107*($E$2/200))),$T107,0)</f>
        <v>0</v>
      </c>
      <c r="X107">
        <f>IF(AND('Données résultat'!H$9&lt;$E$2-($S106*($E$2/200)),'Données résultat'!H$9&gt;$E$2-($S107*($E$2/200))),$T107,0)</f>
        <v>0</v>
      </c>
      <c r="Y107">
        <f>IF(AND('Données résultat'!I$9&lt;$E$2-($S106*($E$2/200)),'Données résultat'!I$9&gt;$E$2-($S107*($E$2/200))),$T107,0)</f>
        <v>0</v>
      </c>
      <c r="Z107">
        <f>IF(AND('Données résultat'!J$9&lt;$E$2-($S106*($E$2/200)),'Données résultat'!J$9&gt;$E$2-($S107*($E$2/200))),$T107,0)</f>
        <v>0</v>
      </c>
      <c r="AA107">
        <f>IF(AND('Données résultat'!K$9&lt;$E$2-($S106*($E$2/200)),'Données résultat'!K$9&gt;$E$2-($S107*($E$2/200))),$T107,0)</f>
        <v>0</v>
      </c>
      <c r="AB107">
        <f>IF(AND('Données résultat'!L$9&lt;$E$2-($S106*($E$2/200)),'Données résultat'!L$9&gt;$E$2-($S107*($E$2/200))),$T107,0)</f>
        <v>0</v>
      </c>
      <c r="AC107">
        <f>IF(AND('Données résultat'!M$9&lt;$E$2-($S106*($E$2/200)),'Données résultat'!M$9&gt;$E$2-($S107*($E$2/200))),$T107,0)</f>
        <v>0</v>
      </c>
      <c r="AD107">
        <f>IF(AND('Données résultat'!N$9&lt;$E$2-($S106*($E$2/200)),'Données résultat'!N$9&gt;$E$2-($S107*($E$2/200))),$T107,0)</f>
        <v>0</v>
      </c>
    </row>
    <row r="108" spans="1:30" x14ac:dyDescent="0.25">
      <c r="A108">
        <f t="shared" si="20"/>
        <v>102</v>
      </c>
      <c r="D108">
        <f t="shared" si="17"/>
        <v>52.5</v>
      </c>
      <c r="E108" s="24">
        <f t="shared" si="18"/>
        <v>118.65000000000043</v>
      </c>
      <c r="F108">
        <f t="shared" si="16"/>
        <v>52.5</v>
      </c>
      <c r="S108">
        <v>107</v>
      </c>
      <c r="T108">
        <f t="shared" si="19"/>
        <v>47</v>
      </c>
      <c r="U108">
        <f>IF(AND('Données résultat'!E$9&lt;$E$2-($S107*($E$2/200)),'Données résultat'!E$9&gt;$E$2-($S108*($E$2/200))),$T108,0)</f>
        <v>0</v>
      </c>
      <c r="V108">
        <f>IF(AND('Données résultat'!F$9&lt;$E$2-($S107*($E$2/200)),'Données résultat'!F$9&gt;$E$2-($S108*($E$2/200))),$T108,0)</f>
        <v>0</v>
      </c>
      <c r="W108">
        <f>IF(AND('Données résultat'!G$9&lt;$E$2-($S107*($E$2/200)),'Données résultat'!G$9&gt;$E$2-($S108*($E$2/200))),$T108,0)</f>
        <v>0</v>
      </c>
      <c r="X108">
        <f>IF(AND('Données résultat'!H$9&lt;$E$2-($S107*($E$2/200)),'Données résultat'!H$9&gt;$E$2-($S108*($E$2/200))),$T108,0)</f>
        <v>0</v>
      </c>
      <c r="Y108">
        <f>IF(AND('Données résultat'!I$9&lt;$E$2-($S107*($E$2/200)),'Données résultat'!I$9&gt;$E$2-($S108*($E$2/200))),$T108,0)</f>
        <v>0</v>
      </c>
      <c r="Z108">
        <f>IF(AND('Données résultat'!J$9&lt;$E$2-($S107*($E$2/200)),'Données résultat'!J$9&gt;$E$2-($S108*($E$2/200))),$T108,0)</f>
        <v>0</v>
      </c>
      <c r="AA108">
        <f>IF(AND('Données résultat'!K$9&lt;$E$2-($S107*($E$2/200)),'Données résultat'!K$9&gt;$E$2-($S108*($E$2/200))),$T108,0)</f>
        <v>0</v>
      </c>
      <c r="AB108">
        <f>IF(AND('Données résultat'!L$9&lt;$E$2-($S107*($E$2/200)),'Données résultat'!L$9&gt;$E$2-($S108*($E$2/200))),$T108,0)</f>
        <v>0</v>
      </c>
      <c r="AC108">
        <f>IF(AND('Données résultat'!M$9&lt;$E$2-($S107*($E$2/200)),'Données résultat'!M$9&gt;$E$2-($S108*($E$2/200))),$T108,0)</f>
        <v>0</v>
      </c>
      <c r="AD108">
        <f>IF(AND('Données résultat'!N$9&lt;$E$2-($S107*($E$2/200)),'Données résultat'!N$9&gt;$E$2-($S108*($E$2/200))),$T108,0)</f>
        <v>0</v>
      </c>
    </row>
    <row r="109" spans="1:30" x14ac:dyDescent="0.25">
      <c r="A109">
        <f t="shared" si="20"/>
        <v>103</v>
      </c>
      <c r="D109">
        <f t="shared" si="17"/>
        <v>52</v>
      </c>
      <c r="E109" s="24">
        <f t="shared" si="18"/>
        <v>117.52000000000044</v>
      </c>
      <c r="F109">
        <f t="shared" si="16"/>
        <v>52</v>
      </c>
      <c r="S109">
        <v>108</v>
      </c>
      <c r="T109">
        <f t="shared" si="19"/>
        <v>46.5</v>
      </c>
      <c r="U109">
        <f>IF(AND('Données résultat'!E$9&lt;$E$2-($S108*($E$2/200)),'Données résultat'!E$9&gt;$E$2-($S109*($E$2/200))),$T109,0)</f>
        <v>0</v>
      </c>
      <c r="V109">
        <f>IF(AND('Données résultat'!F$9&lt;$E$2-($S108*($E$2/200)),'Données résultat'!F$9&gt;$E$2-($S109*($E$2/200))),$T109,0)</f>
        <v>0</v>
      </c>
      <c r="W109">
        <f>IF(AND('Données résultat'!G$9&lt;$E$2-($S108*($E$2/200)),'Données résultat'!G$9&gt;$E$2-($S109*($E$2/200))),$T109,0)</f>
        <v>0</v>
      </c>
      <c r="X109">
        <f>IF(AND('Données résultat'!H$9&lt;$E$2-($S108*($E$2/200)),'Données résultat'!H$9&gt;$E$2-($S109*($E$2/200))),$T109,0)</f>
        <v>0</v>
      </c>
      <c r="Y109">
        <f>IF(AND('Données résultat'!I$9&lt;$E$2-($S108*($E$2/200)),'Données résultat'!I$9&gt;$E$2-($S109*($E$2/200))),$T109,0)</f>
        <v>0</v>
      </c>
      <c r="Z109">
        <f>IF(AND('Données résultat'!J$9&lt;$E$2-($S108*($E$2/200)),'Données résultat'!J$9&gt;$E$2-($S109*($E$2/200))),$T109,0)</f>
        <v>0</v>
      </c>
      <c r="AA109">
        <f>IF(AND('Données résultat'!K$9&lt;$E$2-($S108*($E$2/200)),'Données résultat'!K$9&gt;$E$2-($S109*($E$2/200))),$T109,0)</f>
        <v>0</v>
      </c>
      <c r="AB109">
        <f>IF(AND('Données résultat'!L$9&lt;$E$2-($S108*($E$2/200)),'Données résultat'!L$9&gt;$E$2-($S109*($E$2/200))),$T109,0)</f>
        <v>0</v>
      </c>
      <c r="AC109">
        <f>IF(AND('Données résultat'!M$9&lt;$E$2-($S108*($E$2/200)),'Données résultat'!M$9&gt;$E$2-($S109*($E$2/200))),$T109,0)</f>
        <v>0</v>
      </c>
      <c r="AD109">
        <f>IF(AND('Données résultat'!N$9&lt;$E$2-($S108*($E$2/200)),'Données résultat'!N$9&gt;$E$2-($S109*($E$2/200))),$T109,0)</f>
        <v>0</v>
      </c>
    </row>
    <row r="110" spans="1:30" x14ac:dyDescent="0.25">
      <c r="A110">
        <f t="shared" si="20"/>
        <v>104</v>
      </c>
      <c r="D110">
        <f t="shared" ref="D110:D141" si="21">D109-0.5</f>
        <v>51.5</v>
      </c>
      <c r="E110" s="24">
        <f t="shared" ref="E110:E141" si="22">E109-$E$12</f>
        <v>116.39000000000044</v>
      </c>
      <c r="F110">
        <f t="shared" si="16"/>
        <v>51.5</v>
      </c>
      <c r="S110">
        <v>109</v>
      </c>
      <c r="T110">
        <f t="shared" si="19"/>
        <v>46</v>
      </c>
      <c r="U110">
        <f>IF(AND('Données résultat'!E$9&lt;$E$2-($S109*($E$2/200)),'Données résultat'!E$9&gt;$E$2-($S110*($E$2/200))),$T110,0)</f>
        <v>0</v>
      </c>
      <c r="V110">
        <f>IF(AND('Données résultat'!F$9&lt;$E$2-($S109*($E$2/200)),'Données résultat'!F$9&gt;$E$2-($S110*($E$2/200))),$T110,0)</f>
        <v>0</v>
      </c>
      <c r="W110">
        <f>IF(AND('Données résultat'!G$9&lt;$E$2-($S109*($E$2/200)),'Données résultat'!G$9&gt;$E$2-($S110*($E$2/200))),$T110,0)</f>
        <v>0</v>
      </c>
      <c r="X110">
        <f>IF(AND('Données résultat'!H$9&lt;$E$2-($S109*($E$2/200)),'Données résultat'!H$9&gt;$E$2-($S110*($E$2/200))),$T110,0)</f>
        <v>0</v>
      </c>
      <c r="Y110">
        <f>IF(AND('Données résultat'!I$9&lt;$E$2-($S109*($E$2/200)),'Données résultat'!I$9&gt;$E$2-($S110*($E$2/200))),$T110,0)</f>
        <v>0</v>
      </c>
      <c r="Z110">
        <f>IF(AND('Données résultat'!J$9&lt;$E$2-($S109*($E$2/200)),'Données résultat'!J$9&gt;$E$2-($S110*($E$2/200))),$T110,0)</f>
        <v>0</v>
      </c>
      <c r="AA110">
        <f>IF(AND('Données résultat'!K$9&lt;$E$2-($S109*($E$2/200)),'Données résultat'!K$9&gt;$E$2-($S110*($E$2/200))),$T110,0)</f>
        <v>0</v>
      </c>
      <c r="AB110">
        <f>IF(AND('Données résultat'!L$9&lt;$E$2-($S109*($E$2/200)),'Données résultat'!L$9&gt;$E$2-($S110*($E$2/200))),$T110,0)</f>
        <v>0</v>
      </c>
      <c r="AC110">
        <f>IF(AND('Données résultat'!M$9&lt;$E$2-($S109*($E$2/200)),'Données résultat'!M$9&gt;$E$2-($S110*($E$2/200))),$T110,0)</f>
        <v>0</v>
      </c>
      <c r="AD110">
        <f>IF(AND('Données résultat'!N$9&lt;$E$2-($S109*($E$2/200)),'Données résultat'!N$9&gt;$E$2-($S110*($E$2/200))),$T110,0)</f>
        <v>0</v>
      </c>
    </row>
    <row r="111" spans="1:30" x14ac:dyDescent="0.25">
      <c r="A111">
        <f t="shared" si="20"/>
        <v>105</v>
      </c>
      <c r="D111">
        <f t="shared" si="21"/>
        <v>51</v>
      </c>
      <c r="E111" s="24">
        <f t="shared" si="22"/>
        <v>115.26000000000045</v>
      </c>
      <c r="F111">
        <f t="shared" si="16"/>
        <v>51</v>
      </c>
      <c r="S111">
        <v>110</v>
      </c>
      <c r="T111">
        <f t="shared" si="19"/>
        <v>45.5</v>
      </c>
      <c r="U111">
        <f>IF(AND('Données résultat'!E$9&lt;$E$2-($S110*($E$2/200)),'Données résultat'!E$9&gt;$E$2-($S111*($E$2/200))),$T111,0)</f>
        <v>0</v>
      </c>
      <c r="V111">
        <f>IF(AND('Données résultat'!F$9&lt;$E$2-($S110*($E$2/200)),'Données résultat'!F$9&gt;$E$2-($S111*($E$2/200))),$T111,0)</f>
        <v>0</v>
      </c>
      <c r="W111">
        <f>IF(AND('Données résultat'!G$9&lt;$E$2-($S110*($E$2/200)),'Données résultat'!G$9&gt;$E$2-($S111*($E$2/200))),$T111,0)</f>
        <v>0</v>
      </c>
      <c r="X111">
        <f>IF(AND('Données résultat'!H$9&lt;$E$2-($S110*($E$2/200)),'Données résultat'!H$9&gt;$E$2-($S111*($E$2/200))),$T111,0)</f>
        <v>0</v>
      </c>
      <c r="Y111">
        <f>IF(AND('Données résultat'!I$9&lt;$E$2-($S110*($E$2/200)),'Données résultat'!I$9&gt;$E$2-($S111*($E$2/200))),$T111,0)</f>
        <v>0</v>
      </c>
      <c r="Z111">
        <f>IF(AND('Données résultat'!J$9&lt;$E$2-($S110*($E$2/200)),'Données résultat'!J$9&gt;$E$2-($S111*($E$2/200))),$T111,0)</f>
        <v>0</v>
      </c>
      <c r="AA111">
        <f>IF(AND('Données résultat'!K$9&lt;$E$2-($S110*($E$2/200)),'Données résultat'!K$9&gt;$E$2-($S111*($E$2/200))),$T111,0)</f>
        <v>0</v>
      </c>
      <c r="AB111">
        <f>IF(AND('Données résultat'!L$9&lt;$E$2-($S110*($E$2/200)),'Données résultat'!L$9&gt;$E$2-($S111*($E$2/200))),$T111,0)</f>
        <v>0</v>
      </c>
      <c r="AC111">
        <f>IF(AND('Données résultat'!M$9&lt;$E$2-($S110*($E$2/200)),'Données résultat'!M$9&gt;$E$2-($S111*($E$2/200))),$T111,0)</f>
        <v>0</v>
      </c>
      <c r="AD111">
        <f>IF(AND('Données résultat'!N$9&lt;$E$2-($S110*($E$2/200)),'Données résultat'!N$9&gt;$E$2-($S111*($E$2/200))),$T111,0)</f>
        <v>0</v>
      </c>
    </row>
    <row r="112" spans="1:30" x14ac:dyDescent="0.25">
      <c r="A112">
        <f t="shared" si="20"/>
        <v>106</v>
      </c>
      <c r="D112">
        <f t="shared" si="21"/>
        <v>50.5</v>
      </c>
      <c r="E112" s="24">
        <f t="shared" si="22"/>
        <v>114.13000000000045</v>
      </c>
      <c r="F112">
        <f t="shared" si="16"/>
        <v>50.5</v>
      </c>
      <c r="S112">
        <v>111</v>
      </c>
      <c r="T112">
        <f t="shared" si="19"/>
        <v>45</v>
      </c>
      <c r="U112">
        <f>IF(AND('Données résultat'!E$9&lt;$E$2-($S111*($E$2/200)),'Données résultat'!E$9&gt;$E$2-($S112*($E$2/200))),$T112,0)</f>
        <v>0</v>
      </c>
      <c r="V112">
        <f>IF(AND('Données résultat'!F$9&lt;$E$2-($S111*($E$2/200)),'Données résultat'!F$9&gt;$E$2-($S112*($E$2/200))),$T112,0)</f>
        <v>0</v>
      </c>
      <c r="W112">
        <f>IF(AND('Données résultat'!G$9&lt;$E$2-($S111*($E$2/200)),'Données résultat'!G$9&gt;$E$2-($S112*($E$2/200))),$T112,0)</f>
        <v>0</v>
      </c>
      <c r="X112">
        <f>IF(AND('Données résultat'!H$9&lt;$E$2-($S111*($E$2/200)),'Données résultat'!H$9&gt;$E$2-($S112*($E$2/200))),$T112,0)</f>
        <v>0</v>
      </c>
      <c r="Y112">
        <f>IF(AND('Données résultat'!I$9&lt;$E$2-($S111*($E$2/200)),'Données résultat'!I$9&gt;$E$2-($S112*($E$2/200))),$T112,0)</f>
        <v>0</v>
      </c>
      <c r="Z112">
        <f>IF(AND('Données résultat'!J$9&lt;$E$2-($S111*($E$2/200)),'Données résultat'!J$9&gt;$E$2-($S112*($E$2/200))),$T112,0)</f>
        <v>0</v>
      </c>
      <c r="AA112">
        <f>IF(AND('Données résultat'!K$9&lt;$E$2-($S111*($E$2/200)),'Données résultat'!K$9&gt;$E$2-($S112*($E$2/200))),$T112,0)</f>
        <v>0</v>
      </c>
      <c r="AB112">
        <f>IF(AND('Données résultat'!L$9&lt;$E$2-($S111*($E$2/200)),'Données résultat'!L$9&gt;$E$2-($S112*($E$2/200))),$T112,0)</f>
        <v>0</v>
      </c>
      <c r="AC112">
        <f>IF(AND('Données résultat'!M$9&lt;$E$2-($S111*($E$2/200)),'Données résultat'!M$9&gt;$E$2-($S112*($E$2/200))),$T112,0)</f>
        <v>0</v>
      </c>
      <c r="AD112">
        <f>IF(AND('Données résultat'!N$9&lt;$E$2-($S111*($E$2/200)),'Données résultat'!N$9&gt;$E$2-($S112*($E$2/200))),$T112,0)</f>
        <v>0</v>
      </c>
    </row>
    <row r="113" spans="1:30" x14ac:dyDescent="0.25">
      <c r="A113">
        <f t="shared" si="20"/>
        <v>107</v>
      </c>
      <c r="D113">
        <f t="shared" si="21"/>
        <v>50</v>
      </c>
      <c r="E113" s="24">
        <f t="shared" si="22"/>
        <v>113.00000000000045</v>
      </c>
      <c r="F113">
        <f t="shared" si="16"/>
        <v>50</v>
      </c>
      <c r="S113">
        <v>112</v>
      </c>
      <c r="T113">
        <f t="shared" si="19"/>
        <v>44.5</v>
      </c>
      <c r="U113">
        <f>IF(AND('Données résultat'!E$9&lt;$E$2-($S112*($E$2/200)),'Données résultat'!E$9&gt;$E$2-($S113*($E$2/200))),$T113,0)</f>
        <v>0</v>
      </c>
      <c r="V113">
        <f>IF(AND('Données résultat'!F$9&lt;$E$2-($S112*($E$2/200)),'Données résultat'!F$9&gt;$E$2-($S113*($E$2/200))),$T113,0)</f>
        <v>0</v>
      </c>
      <c r="W113">
        <f>IF(AND('Données résultat'!G$9&lt;$E$2-($S112*($E$2/200)),'Données résultat'!G$9&gt;$E$2-($S113*($E$2/200))),$T113,0)</f>
        <v>0</v>
      </c>
      <c r="X113">
        <f>IF(AND('Données résultat'!H$9&lt;$E$2-($S112*($E$2/200)),'Données résultat'!H$9&gt;$E$2-($S113*($E$2/200))),$T113,0)</f>
        <v>0</v>
      </c>
      <c r="Y113">
        <f>IF(AND('Données résultat'!I$9&lt;$E$2-($S112*($E$2/200)),'Données résultat'!I$9&gt;$E$2-($S113*($E$2/200))),$T113,0)</f>
        <v>0</v>
      </c>
      <c r="Z113">
        <f>IF(AND('Données résultat'!J$9&lt;$E$2-($S112*($E$2/200)),'Données résultat'!J$9&gt;$E$2-($S113*($E$2/200))),$T113,0)</f>
        <v>0</v>
      </c>
      <c r="AA113">
        <f>IF(AND('Données résultat'!K$9&lt;$E$2-($S112*($E$2/200)),'Données résultat'!K$9&gt;$E$2-($S113*($E$2/200))),$T113,0)</f>
        <v>0</v>
      </c>
      <c r="AB113">
        <f>IF(AND('Données résultat'!L$9&lt;$E$2-($S112*($E$2/200)),'Données résultat'!L$9&gt;$E$2-($S113*($E$2/200))),$T113,0)</f>
        <v>0</v>
      </c>
      <c r="AC113">
        <f>IF(AND('Données résultat'!M$9&lt;$E$2-($S112*($E$2/200)),'Données résultat'!M$9&gt;$E$2-($S113*($E$2/200))),$T113,0)</f>
        <v>0</v>
      </c>
      <c r="AD113">
        <f>IF(AND('Données résultat'!N$9&lt;$E$2-($S112*($E$2/200)),'Données résultat'!N$9&gt;$E$2-($S113*($E$2/200))),$T113,0)</f>
        <v>0</v>
      </c>
    </row>
    <row r="114" spans="1:30" x14ac:dyDescent="0.25">
      <c r="A114">
        <f t="shared" si="20"/>
        <v>108</v>
      </c>
      <c r="D114">
        <f t="shared" si="21"/>
        <v>49.5</v>
      </c>
      <c r="E114" s="24">
        <f t="shared" si="22"/>
        <v>111.87000000000046</v>
      </c>
      <c r="F114">
        <f t="shared" si="16"/>
        <v>49.5</v>
      </c>
      <c r="S114">
        <v>113</v>
      </c>
      <c r="T114">
        <f t="shared" si="19"/>
        <v>44</v>
      </c>
      <c r="U114">
        <f>IF(AND('Données résultat'!E$9&lt;$E$2-($S113*($E$2/200)),'Données résultat'!E$9&gt;$E$2-($S114*($E$2/200))),$T114,0)</f>
        <v>0</v>
      </c>
      <c r="V114">
        <f>IF(AND('Données résultat'!F$9&lt;$E$2-($S113*($E$2/200)),'Données résultat'!F$9&gt;$E$2-($S114*($E$2/200))),$T114,0)</f>
        <v>0</v>
      </c>
      <c r="W114">
        <f>IF(AND('Données résultat'!G$9&lt;$E$2-($S113*($E$2/200)),'Données résultat'!G$9&gt;$E$2-($S114*($E$2/200))),$T114,0)</f>
        <v>0</v>
      </c>
      <c r="X114">
        <f>IF(AND('Données résultat'!H$9&lt;$E$2-($S113*($E$2/200)),'Données résultat'!H$9&gt;$E$2-($S114*($E$2/200))),$T114,0)</f>
        <v>0</v>
      </c>
      <c r="Y114">
        <f>IF(AND('Données résultat'!I$9&lt;$E$2-($S113*($E$2/200)),'Données résultat'!I$9&gt;$E$2-($S114*($E$2/200))),$T114,0)</f>
        <v>0</v>
      </c>
      <c r="Z114">
        <f>IF(AND('Données résultat'!J$9&lt;$E$2-($S113*($E$2/200)),'Données résultat'!J$9&gt;$E$2-($S114*($E$2/200))),$T114,0)</f>
        <v>0</v>
      </c>
      <c r="AA114">
        <f>IF(AND('Données résultat'!K$9&lt;$E$2-($S113*($E$2/200)),'Données résultat'!K$9&gt;$E$2-($S114*($E$2/200))),$T114,0)</f>
        <v>0</v>
      </c>
      <c r="AB114">
        <f>IF(AND('Données résultat'!L$9&lt;$E$2-($S113*($E$2/200)),'Données résultat'!L$9&gt;$E$2-($S114*($E$2/200))),$T114,0)</f>
        <v>0</v>
      </c>
      <c r="AC114">
        <f>IF(AND('Données résultat'!M$9&lt;$E$2-($S113*($E$2/200)),'Données résultat'!M$9&gt;$E$2-($S114*($E$2/200))),$T114,0)</f>
        <v>0</v>
      </c>
      <c r="AD114">
        <f>IF(AND('Données résultat'!N$9&lt;$E$2-($S113*($E$2/200)),'Données résultat'!N$9&gt;$E$2-($S114*($E$2/200))),$T114,0)</f>
        <v>0</v>
      </c>
    </row>
    <row r="115" spans="1:30" x14ac:dyDescent="0.25">
      <c r="A115">
        <f t="shared" si="20"/>
        <v>109</v>
      </c>
      <c r="D115">
        <f t="shared" si="21"/>
        <v>49</v>
      </c>
      <c r="E115" s="24">
        <f t="shared" si="22"/>
        <v>110.74000000000046</v>
      </c>
      <c r="F115">
        <f t="shared" si="16"/>
        <v>49</v>
      </c>
      <c r="S115">
        <v>114</v>
      </c>
      <c r="T115">
        <f t="shared" si="19"/>
        <v>43.5</v>
      </c>
      <c r="U115">
        <f>IF(AND('Données résultat'!E$9&lt;$E$2-($S114*($E$2/200)),'Données résultat'!E$9&gt;$E$2-($S115*($E$2/200))),$T115,0)</f>
        <v>0</v>
      </c>
      <c r="V115">
        <f>IF(AND('Données résultat'!F$9&lt;$E$2-($S114*($E$2/200)),'Données résultat'!F$9&gt;$E$2-($S115*($E$2/200))),$T115,0)</f>
        <v>0</v>
      </c>
      <c r="W115">
        <f>IF(AND('Données résultat'!G$9&lt;$E$2-($S114*($E$2/200)),'Données résultat'!G$9&gt;$E$2-($S115*($E$2/200))),$T115,0)</f>
        <v>0</v>
      </c>
      <c r="X115">
        <f>IF(AND('Données résultat'!H$9&lt;$E$2-($S114*($E$2/200)),'Données résultat'!H$9&gt;$E$2-($S115*($E$2/200))),$T115,0)</f>
        <v>0</v>
      </c>
      <c r="Y115">
        <f>IF(AND('Données résultat'!I$9&lt;$E$2-($S114*($E$2/200)),'Données résultat'!I$9&gt;$E$2-($S115*($E$2/200))),$T115,0)</f>
        <v>0</v>
      </c>
      <c r="Z115">
        <f>IF(AND('Données résultat'!J$9&lt;$E$2-($S114*($E$2/200)),'Données résultat'!J$9&gt;$E$2-($S115*($E$2/200))),$T115,0)</f>
        <v>0</v>
      </c>
      <c r="AA115">
        <f>IF(AND('Données résultat'!K$9&lt;$E$2-($S114*($E$2/200)),'Données résultat'!K$9&gt;$E$2-($S115*($E$2/200))),$T115,0)</f>
        <v>0</v>
      </c>
      <c r="AB115">
        <f>IF(AND('Données résultat'!L$9&lt;$E$2-($S114*($E$2/200)),'Données résultat'!L$9&gt;$E$2-($S115*($E$2/200))),$T115,0)</f>
        <v>0</v>
      </c>
      <c r="AC115">
        <f>IF(AND('Données résultat'!M$9&lt;$E$2-($S114*($E$2/200)),'Données résultat'!M$9&gt;$E$2-($S115*($E$2/200))),$T115,0)</f>
        <v>0</v>
      </c>
      <c r="AD115">
        <f>IF(AND('Données résultat'!N$9&lt;$E$2-($S114*($E$2/200)),'Données résultat'!N$9&gt;$E$2-($S115*($E$2/200))),$T115,0)</f>
        <v>0</v>
      </c>
    </row>
    <row r="116" spans="1:30" x14ac:dyDescent="0.25">
      <c r="A116">
        <f t="shared" si="20"/>
        <v>110</v>
      </c>
      <c r="D116">
        <f t="shared" si="21"/>
        <v>48.5</v>
      </c>
      <c r="E116" s="24">
        <f t="shared" si="22"/>
        <v>109.61000000000047</v>
      </c>
      <c r="F116">
        <f t="shared" si="16"/>
        <v>48.5</v>
      </c>
      <c r="S116">
        <v>115</v>
      </c>
      <c r="T116">
        <f t="shared" si="19"/>
        <v>43</v>
      </c>
      <c r="U116">
        <f>IF(AND('Données résultat'!E$9&lt;$E$2-($S115*($E$2/200)),'Données résultat'!E$9&gt;$E$2-($S116*($E$2/200))),$T116,0)</f>
        <v>0</v>
      </c>
      <c r="V116">
        <f>IF(AND('Données résultat'!F$9&lt;$E$2-($S115*($E$2/200)),'Données résultat'!F$9&gt;$E$2-($S116*($E$2/200))),$T116,0)</f>
        <v>0</v>
      </c>
      <c r="W116">
        <f>IF(AND('Données résultat'!G$9&lt;$E$2-($S115*($E$2/200)),'Données résultat'!G$9&gt;$E$2-($S116*($E$2/200))),$T116,0)</f>
        <v>0</v>
      </c>
      <c r="X116">
        <f>IF(AND('Données résultat'!H$9&lt;$E$2-($S115*($E$2/200)),'Données résultat'!H$9&gt;$E$2-($S116*($E$2/200))),$T116,0)</f>
        <v>0</v>
      </c>
      <c r="Y116">
        <f>IF(AND('Données résultat'!I$9&lt;$E$2-($S115*($E$2/200)),'Données résultat'!I$9&gt;$E$2-($S116*($E$2/200))),$T116,0)</f>
        <v>0</v>
      </c>
      <c r="Z116">
        <f>IF(AND('Données résultat'!J$9&lt;$E$2-($S115*($E$2/200)),'Données résultat'!J$9&gt;$E$2-($S116*($E$2/200))),$T116,0)</f>
        <v>0</v>
      </c>
      <c r="AA116">
        <f>IF(AND('Données résultat'!K$9&lt;$E$2-($S115*($E$2/200)),'Données résultat'!K$9&gt;$E$2-($S116*($E$2/200))),$T116,0)</f>
        <v>0</v>
      </c>
      <c r="AB116">
        <f>IF(AND('Données résultat'!L$9&lt;$E$2-($S115*($E$2/200)),'Données résultat'!L$9&gt;$E$2-($S116*($E$2/200))),$T116,0)</f>
        <v>0</v>
      </c>
      <c r="AC116">
        <f>IF(AND('Données résultat'!M$9&lt;$E$2-($S115*($E$2/200)),'Données résultat'!M$9&gt;$E$2-($S116*($E$2/200))),$T116,0)</f>
        <v>0</v>
      </c>
      <c r="AD116">
        <f>IF(AND('Données résultat'!N$9&lt;$E$2-($S115*($E$2/200)),'Données résultat'!N$9&gt;$E$2-($S116*($E$2/200))),$T116,0)</f>
        <v>0</v>
      </c>
    </row>
    <row r="117" spans="1:30" x14ac:dyDescent="0.25">
      <c r="D117">
        <f t="shared" si="21"/>
        <v>48</v>
      </c>
      <c r="E117" s="24">
        <f t="shared" si="22"/>
        <v>108.48000000000047</v>
      </c>
      <c r="F117">
        <f t="shared" si="16"/>
        <v>48</v>
      </c>
      <c r="S117">
        <v>116</v>
      </c>
      <c r="T117">
        <f t="shared" si="19"/>
        <v>42.5</v>
      </c>
      <c r="U117">
        <f>IF(AND('Données résultat'!E$9&lt;$E$2-($S116*($E$2/200)),'Données résultat'!E$9&gt;$E$2-($S117*($E$2/200))),$T117,0)</f>
        <v>0</v>
      </c>
      <c r="V117">
        <f>IF(AND('Données résultat'!F$9&lt;$E$2-($S116*($E$2/200)),'Données résultat'!F$9&gt;$E$2-($S117*($E$2/200))),$T117,0)</f>
        <v>0</v>
      </c>
      <c r="W117">
        <f>IF(AND('Données résultat'!G$9&lt;$E$2-($S116*($E$2/200)),'Données résultat'!G$9&gt;$E$2-($S117*($E$2/200))),$T117,0)</f>
        <v>0</v>
      </c>
      <c r="X117">
        <f>IF(AND('Données résultat'!H$9&lt;$E$2-($S116*($E$2/200)),'Données résultat'!H$9&gt;$E$2-($S117*($E$2/200))),$T117,0)</f>
        <v>0</v>
      </c>
      <c r="Y117">
        <f>IF(AND('Données résultat'!I$9&lt;$E$2-($S116*($E$2/200)),'Données résultat'!I$9&gt;$E$2-($S117*($E$2/200))),$T117,0)</f>
        <v>0</v>
      </c>
      <c r="Z117">
        <f>IF(AND('Données résultat'!J$9&lt;$E$2-($S116*($E$2/200)),'Données résultat'!J$9&gt;$E$2-($S117*($E$2/200))),$T117,0)</f>
        <v>0</v>
      </c>
      <c r="AA117">
        <f>IF(AND('Données résultat'!K$9&lt;$E$2-($S116*($E$2/200)),'Données résultat'!K$9&gt;$E$2-($S117*($E$2/200))),$T117,0)</f>
        <v>0</v>
      </c>
      <c r="AB117">
        <f>IF(AND('Données résultat'!L$9&lt;$E$2-($S116*($E$2/200)),'Données résultat'!L$9&gt;$E$2-($S117*($E$2/200))),$T117,0)</f>
        <v>0</v>
      </c>
      <c r="AC117">
        <f>IF(AND('Données résultat'!M$9&lt;$E$2-($S116*($E$2/200)),'Données résultat'!M$9&gt;$E$2-($S117*($E$2/200))),$T117,0)</f>
        <v>0</v>
      </c>
      <c r="AD117">
        <f>IF(AND('Données résultat'!N$9&lt;$E$2-($S116*($E$2/200)),'Données résultat'!N$9&gt;$E$2-($S117*($E$2/200))),$T117,0)</f>
        <v>0</v>
      </c>
    </row>
    <row r="118" spans="1:30" x14ac:dyDescent="0.25">
      <c r="D118">
        <f t="shared" si="21"/>
        <v>47.5</v>
      </c>
      <c r="E118" s="24">
        <f t="shared" si="22"/>
        <v>107.35000000000048</v>
      </c>
      <c r="F118">
        <f t="shared" si="16"/>
        <v>47.5</v>
      </c>
      <c r="S118">
        <v>117</v>
      </c>
      <c r="T118">
        <f t="shared" si="19"/>
        <v>42</v>
      </c>
      <c r="U118">
        <f>IF(AND('Données résultat'!E$9&lt;$E$2-($S117*($E$2/200)),'Données résultat'!E$9&gt;$E$2-($S118*($E$2/200))),$T118,0)</f>
        <v>0</v>
      </c>
      <c r="V118">
        <f>IF(AND('Données résultat'!F$9&lt;$E$2-($S117*($E$2/200)),'Données résultat'!F$9&gt;$E$2-($S118*($E$2/200))),$T118,0)</f>
        <v>0</v>
      </c>
      <c r="W118">
        <f>IF(AND('Données résultat'!G$9&lt;$E$2-($S117*($E$2/200)),'Données résultat'!G$9&gt;$E$2-($S118*($E$2/200))),$T118,0)</f>
        <v>0</v>
      </c>
      <c r="X118">
        <f>IF(AND('Données résultat'!H$9&lt;$E$2-($S117*($E$2/200)),'Données résultat'!H$9&gt;$E$2-($S118*($E$2/200))),$T118,0)</f>
        <v>0</v>
      </c>
      <c r="Y118">
        <f>IF(AND('Données résultat'!I$9&lt;$E$2-($S117*($E$2/200)),'Données résultat'!I$9&gt;$E$2-($S118*($E$2/200))),$T118,0)</f>
        <v>0</v>
      </c>
      <c r="Z118">
        <f>IF(AND('Données résultat'!J$9&lt;$E$2-($S117*($E$2/200)),'Données résultat'!J$9&gt;$E$2-($S118*($E$2/200))),$T118,0)</f>
        <v>0</v>
      </c>
      <c r="AA118">
        <f>IF(AND('Données résultat'!K$9&lt;$E$2-($S117*($E$2/200)),'Données résultat'!K$9&gt;$E$2-($S118*($E$2/200))),$T118,0)</f>
        <v>0</v>
      </c>
      <c r="AB118">
        <f>IF(AND('Données résultat'!L$9&lt;$E$2-($S117*($E$2/200)),'Données résultat'!L$9&gt;$E$2-($S118*($E$2/200))),$T118,0)</f>
        <v>0</v>
      </c>
      <c r="AC118">
        <f>IF(AND('Données résultat'!M$9&lt;$E$2-($S117*($E$2/200)),'Données résultat'!M$9&gt;$E$2-($S118*($E$2/200))),$T118,0)</f>
        <v>0</v>
      </c>
      <c r="AD118">
        <f>IF(AND('Données résultat'!N$9&lt;$E$2-($S117*($E$2/200)),'Données résultat'!N$9&gt;$E$2-($S118*($E$2/200))),$T118,0)</f>
        <v>0</v>
      </c>
    </row>
    <row r="119" spans="1:30" x14ac:dyDescent="0.25">
      <c r="A119">
        <v>40</v>
      </c>
      <c r="D119">
        <f t="shared" si="21"/>
        <v>47</v>
      </c>
      <c r="E119" s="24">
        <f t="shared" si="22"/>
        <v>106.22000000000048</v>
      </c>
      <c r="F119">
        <f t="shared" si="16"/>
        <v>47</v>
      </c>
      <c r="S119">
        <v>118</v>
      </c>
      <c r="T119">
        <f t="shared" si="19"/>
        <v>41.5</v>
      </c>
      <c r="U119">
        <f>IF(AND('Données résultat'!E$9&lt;$E$2-($S118*($E$2/200)),'Données résultat'!E$9&gt;$E$2-($S119*($E$2/200))),$T119,0)</f>
        <v>0</v>
      </c>
      <c r="V119">
        <f>IF(AND('Données résultat'!F$9&lt;$E$2-($S118*($E$2/200)),'Données résultat'!F$9&gt;$E$2-($S119*($E$2/200))),$T119,0)</f>
        <v>0</v>
      </c>
      <c r="W119">
        <f>IF(AND('Données résultat'!G$9&lt;$E$2-($S118*($E$2/200)),'Données résultat'!G$9&gt;$E$2-($S119*($E$2/200))),$T119,0)</f>
        <v>0</v>
      </c>
      <c r="X119">
        <f>IF(AND('Données résultat'!H$9&lt;$E$2-($S118*($E$2/200)),'Données résultat'!H$9&gt;$E$2-($S119*($E$2/200))),$T119,0)</f>
        <v>0</v>
      </c>
      <c r="Y119">
        <f>IF(AND('Données résultat'!I$9&lt;$E$2-($S118*($E$2/200)),'Données résultat'!I$9&gt;$E$2-($S119*($E$2/200))),$T119,0)</f>
        <v>0</v>
      </c>
      <c r="Z119">
        <f>IF(AND('Données résultat'!J$9&lt;$E$2-($S118*($E$2/200)),'Données résultat'!J$9&gt;$E$2-($S119*($E$2/200))),$T119,0)</f>
        <v>0</v>
      </c>
      <c r="AA119">
        <f>IF(AND('Données résultat'!K$9&lt;$E$2-($S118*($E$2/200)),'Données résultat'!K$9&gt;$E$2-($S119*($E$2/200))),$T119,0)</f>
        <v>0</v>
      </c>
      <c r="AB119">
        <f>IF(AND('Données résultat'!L$9&lt;$E$2-($S118*($E$2/200)),'Données résultat'!L$9&gt;$E$2-($S119*($E$2/200))),$T119,0)</f>
        <v>0</v>
      </c>
      <c r="AC119">
        <f>IF(AND('Données résultat'!M$9&lt;$E$2-($S118*($E$2/200)),'Données résultat'!M$9&gt;$E$2-($S119*($E$2/200))),$T119,0)</f>
        <v>0</v>
      </c>
      <c r="AD119">
        <f>IF(AND('Données résultat'!N$9&lt;$E$2-($S118*($E$2/200)),'Données résultat'!N$9&gt;$E$2-($S119*($E$2/200))),$T119,0)</f>
        <v>0</v>
      </c>
    </row>
    <row r="120" spans="1:30" x14ac:dyDescent="0.25">
      <c r="A120">
        <f t="shared" ref="A120:A151" si="23">A119+1</f>
        <v>41</v>
      </c>
      <c r="D120">
        <f t="shared" si="21"/>
        <v>46.5</v>
      </c>
      <c r="E120" s="24">
        <f t="shared" si="22"/>
        <v>105.09000000000049</v>
      </c>
      <c r="F120">
        <f t="shared" si="16"/>
        <v>46.5</v>
      </c>
      <c r="S120">
        <v>119</v>
      </c>
      <c r="T120">
        <f t="shared" si="19"/>
        <v>41</v>
      </c>
      <c r="U120">
        <f>IF(AND('Données résultat'!E$9&lt;$E$2-($S119*($E$2/200)),'Données résultat'!E$9&gt;$E$2-($S120*($E$2/200))),$T120,0)</f>
        <v>0</v>
      </c>
      <c r="V120">
        <f>IF(AND('Données résultat'!F$9&lt;$E$2-($S119*($E$2/200)),'Données résultat'!F$9&gt;$E$2-($S120*($E$2/200))),$T120,0)</f>
        <v>0</v>
      </c>
      <c r="W120">
        <f>IF(AND('Données résultat'!G$9&lt;$E$2-($S119*($E$2/200)),'Données résultat'!G$9&gt;$E$2-($S120*($E$2/200))),$T120,0)</f>
        <v>0</v>
      </c>
      <c r="X120">
        <f>IF(AND('Données résultat'!H$9&lt;$E$2-($S119*($E$2/200)),'Données résultat'!H$9&gt;$E$2-($S120*($E$2/200))),$T120,0)</f>
        <v>0</v>
      </c>
      <c r="Y120">
        <f>IF(AND('Données résultat'!I$9&lt;$E$2-($S119*($E$2/200)),'Données résultat'!I$9&gt;$E$2-($S120*($E$2/200))),$T120,0)</f>
        <v>0</v>
      </c>
      <c r="Z120">
        <f>IF(AND('Données résultat'!J$9&lt;$E$2-($S119*($E$2/200)),'Données résultat'!J$9&gt;$E$2-($S120*($E$2/200))),$T120,0)</f>
        <v>0</v>
      </c>
      <c r="AA120">
        <f>IF(AND('Données résultat'!K$9&lt;$E$2-($S119*($E$2/200)),'Données résultat'!K$9&gt;$E$2-($S120*($E$2/200))),$T120,0)</f>
        <v>0</v>
      </c>
      <c r="AB120">
        <f>IF(AND('Données résultat'!L$9&lt;$E$2-($S119*($E$2/200)),'Données résultat'!L$9&gt;$E$2-($S120*($E$2/200))),$T120,0)</f>
        <v>0</v>
      </c>
      <c r="AC120">
        <f>IF(AND('Données résultat'!M$9&lt;$E$2-($S119*($E$2/200)),'Données résultat'!M$9&gt;$E$2-($S120*($E$2/200))),$T120,0)</f>
        <v>0</v>
      </c>
      <c r="AD120">
        <f>IF(AND('Données résultat'!N$9&lt;$E$2-($S119*($E$2/200)),'Données résultat'!N$9&gt;$E$2-($S120*($E$2/200))),$T120,0)</f>
        <v>0</v>
      </c>
    </row>
    <row r="121" spans="1:30" x14ac:dyDescent="0.25">
      <c r="A121">
        <f t="shared" si="23"/>
        <v>42</v>
      </c>
      <c r="D121">
        <f t="shared" si="21"/>
        <v>46</v>
      </c>
      <c r="E121" s="24">
        <f t="shared" si="22"/>
        <v>103.96000000000049</v>
      </c>
      <c r="F121">
        <f t="shared" si="16"/>
        <v>46</v>
      </c>
      <c r="S121">
        <v>120</v>
      </c>
      <c r="T121">
        <f t="shared" si="19"/>
        <v>40.5</v>
      </c>
      <c r="U121">
        <f>IF(AND('Données résultat'!E$9&lt;$E$2-($S120*($E$2/200)),'Données résultat'!E$9&gt;$E$2-($S121*($E$2/200))),$T121,0)</f>
        <v>0</v>
      </c>
      <c r="V121">
        <f>IF(AND('Données résultat'!F$9&lt;$E$2-($S120*($E$2/200)),'Données résultat'!F$9&gt;$E$2-($S121*($E$2/200))),$T121,0)</f>
        <v>0</v>
      </c>
      <c r="W121">
        <f>IF(AND('Données résultat'!G$9&lt;$E$2-($S120*($E$2/200)),'Données résultat'!G$9&gt;$E$2-($S121*($E$2/200))),$T121,0)</f>
        <v>0</v>
      </c>
      <c r="X121">
        <f>IF(AND('Données résultat'!H$9&lt;$E$2-($S120*($E$2/200)),'Données résultat'!H$9&gt;$E$2-($S121*($E$2/200))),$T121,0)</f>
        <v>0</v>
      </c>
      <c r="Y121">
        <f>IF(AND('Données résultat'!I$9&lt;$E$2-($S120*($E$2/200)),'Données résultat'!I$9&gt;$E$2-($S121*($E$2/200))),$T121,0)</f>
        <v>0</v>
      </c>
      <c r="Z121">
        <f>IF(AND('Données résultat'!J$9&lt;$E$2-($S120*($E$2/200)),'Données résultat'!J$9&gt;$E$2-($S121*($E$2/200))),$T121,0)</f>
        <v>0</v>
      </c>
      <c r="AA121">
        <f>IF(AND('Données résultat'!K$9&lt;$E$2-($S120*($E$2/200)),'Données résultat'!K$9&gt;$E$2-($S121*($E$2/200))),$T121,0)</f>
        <v>0</v>
      </c>
      <c r="AB121">
        <f>IF(AND('Données résultat'!L$9&lt;$E$2-($S120*($E$2/200)),'Données résultat'!L$9&gt;$E$2-($S121*($E$2/200))),$T121,0)</f>
        <v>0</v>
      </c>
      <c r="AC121">
        <f>IF(AND('Données résultat'!M$9&lt;$E$2-($S120*($E$2/200)),'Données résultat'!M$9&gt;$E$2-($S121*($E$2/200))),$T121,0)</f>
        <v>0</v>
      </c>
      <c r="AD121">
        <f>IF(AND('Données résultat'!N$9&lt;$E$2-($S120*($E$2/200)),'Données résultat'!N$9&gt;$E$2-($S121*($E$2/200))),$T121,0)</f>
        <v>0</v>
      </c>
    </row>
    <row r="122" spans="1:30" x14ac:dyDescent="0.25">
      <c r="A122">
        <f t="shared" si="23"/>
        <v>43</v>
      </c>
      <c r="D122">
        <f t="shared" si="21"/>
        <v>45.5</v>
      </c>
      <c r="E122" s="24">
        <f t="shared" si="22"/>
        <v>102.8300000000005</v>
      </c>
      <c r="F122">
        <f t="shared" si="16"/>
        <v>45.5</v>
      </c>
      <c r="S122">
        <v>121</v>
      </c>
      <c r="T122">
        <f t="shared" si="19"/>
        <v>40</v>
      </c>
      <c r="U122">
        <f>IF(AND('Données résultat'!E$9&lt;$E$2-($S121*($E$2/200)),'Données résultat'!E$9&gt;$E$2-($S122*($E$2/200))),$T122,0)</f>
        <v>0</v>
      </c>
      <c r="V122">
        <f>IF(AND('Données résultat'!F$9&lt;$E$2-($S121*($E$2/200)),'Données résultat'!F$9&gt;$E$2-($S122*($E$2/200))),$T122,0)</f>
        <v>0</v>
      </c>
      <c r="W122">
        <f>IF(AND('Données résultat'!G$9&lt;$E$2-($S121*($E$2/200)),'Données résultat'!G$9&gt;$E$2-($S122*($E$2/200))),$T122,0)</f>
        <v>0</v>
      </c>
      <c r="X122">
        <f>IF(AND('Données résultat'!H$9&lt;$E$2-($S121*($E$2/200)),'Données résultat'!H$9&gt;$E$2-($S122*($E$2/200))),$T122,0)</f>
        <v>0</v>
      </c>
      <c r="Y122">
        <f>IF(AND('Données résultat'!I$9&lt;$E$2-($S121*($E$2/200)),'Données résultat'!I$9&gt;$E$2-($S122*($E$2/200))),$T122,0)</f>
        <v>0</v>
      </c>
      <c r="Z122">
        <f>IF(AND('Données résultat'!J$9&lt;$E$2-($S121*($E$2/200)),'Données résultat'!J$9&gt;$E$2-($S122*($E$2/200))),$T122,0)</f>
        <v>0</v>
      </c>
      <c r="AA122">
        <f>IF(AND('Données résultat'!K$9&lt;$E$2-($S121*($E$2/200)),'Données résultat'!K$9&gt;$E$2-($S122*($E$2/200))),$T122,0)</f>
        <v>0</v>
      </c>
      <c r="AB122">
        <f>IF(AND('Données résultat'!L$9&lt;$E$2-($S121*($E$2/200)),'Données résultat'!L$9&gt;$E$2-($S122*($E$2/200))),$T122,0)</f>
        <v>0</v>
      </c>
      <c r="AC122">
        <f>IF(AND('Données résultat'!M$9&lt;$E$2-($S121*($E$2/200)),'Données résultat'!M$9&gt;$E$2-($S122*($E$2/200))),$T122,0)</f>
        <v>0</v>
      </c>
      <c r="AD122">
        <f>IF(AND('Données résultat'!N$9&lt;$E$2-($S121*($E$2/200)),'Données résultat'!N$9&gt;$E$2-($S122*($E$2/200))),$T122,0)</f>
        <v>0</v>
      </c>
    </row>
    <row r="123" spans="1:30" x14ac:dyDescent="0.25">
      <c r="A123">
        <f t="shared" si="23"/>
        <v>44</v>
      </c>
      <c r="D123">
        <f t="shared" si="21"/>
        <v>45</v>
      </c>
      <c r="E123" s="24">
        <f t="shared" si="22"/>
        <v>101.7000000000005</v>
      </c>
      <c r="F123">
        <f t="shared" si="16"/>
        <v>45</v>
      </c>
      <c r="S123">
        <v>122</v>
      </c>
      <c r="T123">
        <f t="shared" si="19"/>
        <v>39.5</v>
      </c>
      <c r="U123">
        <f>IF(AND('Données résultat'!E$9&lt;$E$2-($S122*($E$2/200)),'Données résultat'!E$9&gt;$E$2-($S123*($E$2/200))),$T123,0)</f>
        <v>0</v>
      </c>
      <c r="V123">
        <f>IF(AND('Données résultat'!F$9&lt;$E$2-($S122*($E$2/200)),'Données résultat'!F$9&gt;$E$2-($S123*($E$2/200))),$T123,0)</f>
        <v>0</v>
      </c>
      <c r="W123">
        <f>IF(AND('Données résultat'!G$9&lt;$E$2-($S122*($E$2/200)),'Données résultat'!G$9&gt;$E$2-($S123*($E$2/200))),$T123,0)</f>
        <v>0</v>
      </c>
      <c r="X123">
        <f>IF(AND('Données résultat'!H$9&lt;$E$2-($S122*($E$2/200)),'Données résultat'!H$9&gt;$E$2-($S123*($E$2/200))),$T123,0)</f>
        <v>0</v>
      </c>
      <c r="Y123">
        <f>IF(AND('Données résultat'!I$9&lt;$E$2-($S122*($E$2/200)),'Données résultat'!I$9&gt;$E$2-($S123*($E$2/200))),$T123,0)</f>
        <v>0</v>
      </c>
      <c r="Z123">
        <f>IF(AND('Données résultat'!J$9&lt;$E$2-($S122*($E$2/200)),'Données résultat'!J$9&gt;$E$2-($S123*($E$2/200))),$T123,0)</f>
        <v>0</v>
      </c>
      <c r="AA123">
        <f>IF(AND('Données résultat'!K$9&lt;$E$2-($S122*($E$2/200)),'Données résultat'!K$9&gt;$E$2-($S123*($E$2/200))),$T123,0)</f>
        <v>0</v>
      </c>
      <c r="AB123">
        <f>IF(AND('Données résultat'!L$9&lt;$E$2-($S122*($E$2/200)),'Données résultat'!L$9&gt;$E$2-($S123*($E$2/200))),$T123,0)</f>
        <v>0</v>
      </c>
      <c r="AC123">
        <f>IF(AND('Données résultat'!M$9&lt;$E$2-($S122*($E$2/200)),'Données résultat'!M$9&gt;$E$2-($S123*($E$2/200))),$T123,0)</f>
        <v>0</v>
      </c>
      <c r="AD123">
        <f>IF(AND('Données résultat'!N$9&lt;$E$2-($S122*($E$2/200)),'Données résultat'!N$9&gt;$E$2-($S123*($E$2/200))),$T123,0)</f>
        <v>0</v>
      </c>
    </row>
    <row r="124" spans="1:30" x14ac:dyDescent="0.25">
      <c r="A124">
        <f t="shared" si="23"/>
        <v>45</v>
      </c>
      <c r="D124">
        <f t="shared" si="21"/>
        <v>44.5</v>
      </c>
      <c r="E124" s="24">
        <f t="shared" si="22"/>
        <v>100.5700000000005</v>
      </c>
      <c r="F124">
        <f t="shared" si="16"/>
        <v>44.5</v>
      </c>
      <c r="S124">
        <v>123</v>
      </c>
      <c r="T124">
        <f t="shared" si="19"/>
        <v>39</v>
      </c>
      <c r="U124">
        <f>IF(AND('Données résultat'!E$9&lt;$E$2-($S123*($E$2/200)),'Données résultat'!E$9&gt;$E$2-($S124*($E$2/200))),$T124,0)</f>
        <v>0</v>
      </c>
      <c r="V124">
        <f>IF(AND('Données résultat'!F$9&lt;$E$2-($S123*($E$2/200)),'Données résultat'!F$9&gt;$E$2-($S124*($E$2/200))),$T124,0)</f>
        <v>0</v>
      </c>
      <c r="W124">
        <f>IF(AND('Données résultat'!G$9&lt;$E$2-($S123*($E$2/200)),'Données résultat'!G$9&gt;$E$2-($S124*($E$2/200))),$T124,0)</f>
        <v>0</v>
      </c>
      <c r="X124">
        <f>IF(AND('Données résultat'!H$9&lt;$E$2-($S123*($E$2/200)),'Données résultat'!H$9&gt;$E$2-($S124*($E$2/200))),$T124,0)</f>
        <v>0</v>
      </c>
      <c r="Y124">
        <f>IF(AND('Données résultat'!I$9&lt;$E$2-($S123*($E$2/200)),'Données résultat'!I$9&gt;$E$2-($S124*($E$2/200))),$T124,0)</f>
        <v>0</v>
      </c>
      <c r="Z124">
        <f>IF(AND('Données résultat'!J$9&lt;$E$2-($S123*($E$2/200)),'Données résultat'!J$9&gt;$E$2-($S124*($E$2/200))),$T124,0)</f>
        <v>0</v>
      </c>
      <c r="AA124">
        <f>IF(AND('Données résultat'!K$9&lt;$E$2-($S123*($E$2/200)),'Données résultat'!K$9&gt;$E$2-($S124*($E$2/200))),$T124,0)</f>
        <v>0</v>
      </c>
      <c r="AB124">
        <f>IF(AND('Données résultat'!L$9&lt;$E$2-($S123*($E$2/200)),'Données résultat'!L$9&gt;$E$2-($S124*($E$2/200))),$T124,0)</f>
        <v>0</v>
      </c>
      <c r="AC124">
        <f>IF(AND('Données résultat'!M$9&lt;$E$2-($S123*($E$2/200)),'Données résultat'!M$9&gt;$E$2-($S124*($E$2/200))),$T124,0)</f>
        <v>0</v>
      </c>
      <c r="AD124">
        <f>IF(AND('Données résultat'!N$9&lt;$E$2-($S123*($E$2/200)),'Données résultat'!N$9&gt;$E$2-($S124*($E$2/200))),$T124,0)</f>
        <v>0</v>
      </c>
    </row>
    <row r="125" spans="1:30" x14ac:dyDescent="0.25">
      <c r="A125">
        <f t="shared" si="23"/>
        <v>46</v>
      </c>
      <c r="D125">
        <f t="shared" si="21"/>
        <v>44</v>
      </c>
      <c r="E125" s="24">
        <f t="shared" si="22"/>
        <v>99.440000000000509</v>
      </c>
      <c r="F125">
        <f t="shared" si="16"/>
        <v>44</v>
      </c>
      <c r="S125">
        <v>124</v>
      </c>
      <c r="T125">
        <f t="shared" si="19"/>
        <v>38.5</v>
      </c>
      <c r="U125">
        <f>IF(AND('Données résultat'!E$9&lt;$E$2-($S124*($E$2/200)),'Données résultat'!E$9&gt;$E$2-($S125*($E$2/200))),$T125,0)</f>
        <v>0</v>
      </c>
      <c r="V125">
        <f>IF(AND('Données résultat'!F$9&lt;$E$2-($S124*($E$2/200)),'Données résultat'!F$9&gt;$E$2-($S125*($E$2/200))),$T125,0)</f>
        <v>0</v>
      </c>
      <c r="W125">
        <f>IF(AND('Données résultat'!G$9&lt;$E$2-($S124*($E$2/200)),'Données résultat'!G$9&gt;$E$2-($S125*($E$2/200))),$T125,0)</f>
        <v>0</v>
      </c>
      <c r="X125">
        <f>IF(AND('Données résultat'!H$9&lt;$E$2-($S124*($E$2/200)),'Données résultat'!H$9&gt;$E$2-($S125*($E$2/200))),$T125,0)</f>
        <v>0</v>
      </c>
      <c r="Y125">
        <f>IF(AND('Données résultat'!I$9&lt;$E$2-($S124*($E$2/200)),'Données résultat'!I$9&gt;$E$2-($S125*($E$2/200))),$T125,0)</f>
        <v>0</v>
      </c>
      <c r="Z125">
        <f>IF(AND('Données résultat'!J$9&lt;$E$2-($S124*($E$2/200)),'Données résultat'!J$9&gt;$E$2-($S125*($E$2/200))),$T125,0)</f>
        <v>0</v>
      </c>
      <c r="AA125">
        <f>IF(AND('Données résultat'!K$9&lt;$E$2-($S124*($E$2/200)),'Données résultat'!K$9&gt;$E$2-($S125*($E$2/200))),$T125,0)</f>
        <v>0</v>
      </c>
      <c r="AB125">
        <f>IF(AND('Données résultat'!L$9&lt;$E$2-($S124*($E$2/200)),'Données résultat'!L$9&gt;$E$2-($S125*($E$2/200))),$T125,0)</f>
        <v>0</v>
      </c>
      <c r="AC125">
        <f>IF(AND('Données résultat'!M$9&lt;$E$2-($S124*($E$2/200)),'Données résultat'!M$9&gt;$E$2-($S125*($E$2/200))),$T125,0)</f>
        <v>0</v>
      </c>
      <c r="AD125">
        <f>IF(AND('Données résultat'!N$9&lt;$E$2-($S124*($E$2/200)),'Données résultat'!N$9&gt;$E$2-($S125*($E$2/200))),$T125,0)</f>
        <v>0</v>
      </c>
    </row>
    <row r="126" spans="1:30" x14ac:dyDescent="0.25">
      <c r="A126">
        <f t="shared" si="23"/>
        <v>47</v>
      </c>
      <c r="D126">
        <f t="shared" si="21"/>
        <v>43.5</v>
      </c>
      <c r="E126" s="24">
        <f t="shared" si="22"/>
        <v>98.310000000000514</v>
      </c>
      <c r="F126">
        <f t="shared" si="16"/>
        <v>43.5</v>
      </c>
      <c r="S126">
        <v>125</v>
      </c>
      <c r="T126">
        <f t="shared" si="19"/>
        <v>38</v>
      </c>
      <c r="U126">
        <f>IF(AND('Données résultat'!E$9&lt;$E$2-($S125*($E$2/200)),'Données résultat'!E$9&gt;$E$2-($S126*($E$2/200))),$T126,0)</f>
        <v>0</v>
      </c>
      <c r="V126">
        <f>IF(AND('Données résultat'!F$9&lt;$E$2-($S125*($E$2/200)),'Données résultat'!F$9&gt;$E$2-($S126*($E$2/200))),$T126,0)</f>
        <v>0</v>
      </c>
      <c r="W126">
        <f>IF(AND('Données résultat'!G$9&lt;$E$2-($S125*($E$2/200)),'Données résultat'!G$9&gt;$E$2-($S126*($E$2/200))),$T126,0)</f>
        <v>0</v>
      </c>
      <c r="X126">
        <f>IF(AND('Données résultat'!H$9&lt;$E$2-($S125*($E$2/200)),'Données résultat'!H$9&gt;$E$2-($S126*($E$2/200))),$T126,0)</f>
        <v>0</v>
      </c>
      <c r="Y126">
        <f>IF(AND('Données résultat'!I$9&lt;$E$2-($S125*($E$2/200)),'Données résultat'!I$9&gt;$E$2-($S126*($E$2/200))),$T126,0)</f>
        <v>0</v>
      </c>
      <c r="Z126">
        <f>IF(AND('Données résultat'!J$9&lt;$E$2-($S125*($E$2/200)),'Données résultat'!J$9&gt;$E$2-($S126*($E$2/200))),$T126,0)</f>
        <v>0</v>
      </c>
      <c r="AA126">
        <f>IF(AND('Données résultat'!K$9&lt;$E$2-($S125*($E$2/200)),'Données résultat'!K$9&gt;$E$2-($S126*($E$2/200))),$T126,0)</f>
        <v>0</v>
      </c>
      <c r="AB126">
        <f>IF(AND('Données résultat'!L$9&lt;$E$2-($S125*($E$2/200)),'Données résultat'!L$9&gt;$E$2-($S126*($E$2/200))),$T126,0)</f>
        <v>0</v>
      </c>
      <c r="AC126">
        <f>IF(AND('Données résultat'!M$9&lt;$E$2-($S125*($E$2/200)),'Données résultat'!M$9&gt;$E$2-($S126*($E$2/200))),$T126,0)</f>
        <v>0</v>
      </c>
      <c r="AD126">
        <f>IF(AND('Données résultat'!N$9&lt;$E$2-($S125*($E$2/200)),'Données résultat'!N$9&gt;$E$2-($S126*($E$2/200))),$T126,0)</f>
        <v>0</v>
      </c>
    </row>
    <row r="127" spans="1:30" x14ac:dyDescent="0.25">
      <c r="A127">
        <f t="shared" si="23"/>
        <v>48</v>
      </c>
      <c r="D127">
        <f t="shared" si="21"/>
        <v>43</v>
      </c>
      <c r="E127" s="24">
        <f t="shared" si="22"/>
        <v>97.180000000000518</v>
      </c>
      <c r="F127">
        <f t="shared" si="16"/>
        <v>43</v>
      </c>
      <c r="S127">
        <v>126</v>
      </c>
      <c r="T127">
        <f t="shared" si="19"/>
        <v>37.5</v>
      </c>
      <c r="U127">
        <f>IF(AND('Données résultat'!E$9&lt;$E$2-($S126*($E$2/200)),'Données résultat'!E$9&gt;$E$2-($S127*($E$2/200))),$T127,0)</f>
        <v>0</v>
      </c>
      <c r="V127">
        <f>IF(AND('Données résultat'!F$9&lt;$E$2-($S126*($E$2/200)),'Données résultat'!F$9&gt;$E$2-($S127*($E$2/200))),$T127,0)</f>
        <v>0</v>
      </c>
      <c r="W127">
        <f>IF(AND('Données résultat'!G$9&lt;$E$2-($S126*($E$2/200)),'Données résultat'!G$9&gt;$E$2-($S127*($E$2/200))),$T127,0)</f>
        <v>0</v>
      </c>
      <c r="X127">
        <f>IF(AND('Données résultat'!H$9&lt;$E$2-($S126*($E$2/200)),'Données résultat'!H$9&gt;$E$2-($S127*($E$2/200))),$T127,0)</f>
        <v>0</v>
      </c>
      <c r="Y127">
        <f>IF(AND('Données résultat'!I$9&lt;$E$2-($S126*($E$2/200)),'Données résultat'!I$9&gt;$E$2-($S127*($E$2/200))),$T127,0)</f>
        <v>0</v>
      </c>
      <c r="Z127">
        <f>IF(AND('Données résultat'!J$9&lt;$E$2-($S126*($E$2/200)),'Données résultat'!J$9&gt;$E$2-($S127*($E$2/200))),$T127,0)</f>
        <v>0</v>
      </c>
      <c r="AA127">
        <f>IF(AND('Données résultat'!K$9&lt;$E$2-($S126*($E$2/200)),'Données résultat'!K$9&gt;$E$2-($S127*($E$2/200))),$T127,0)</f>
        <v>0</v>
      </c>
      <c r="AB127">
        <f>IF(AND('Données résultat'!L$9&lt;$E$2-($S126*($E$2/200)),'Données résultat'!L$9&gt;$E$2-($S127*($E$2/200))),$T127,0)</f>
        <v>0</v>
      </c>
      <c r="AC127">
        <f>IF(AND('Données résultat'!M$9&lt;$E$2-($S126*($E$2/200)),'Données résultat'!M$9&gt;$E$2-($S127*($E$2/200))),$T127,0)</f>
        <v>0</v>
      </c>
      <c r="AD127">
        <f>IF(AND('Données résultat'!N$9&lt;$E$2-($S126*($E$2/200)),'Données résultat'!N$9&gt;$E$2-($S127*($E$2/200))),$T127,0)</f>
        <v>0</v>
      </c>
    </row>
    <row r="128" spans="1:30" x14ac:dyDescent="0.25">
      <c r="A128">
        <f t="shared" si="23"/>
        <v>49</v>
      </c>
      <c r="D128">
        <f t="shared" si="21"/>
        <v>42.5</v>
      </c>
      <c r="E128" s="24">
        <f t="shared" si="22"/>
        <v>96.050000000000523</v>
      </c>
      <c r="F128">
        <f t="shared" si="16"/>
        <v>42.5</v>
      </c>
      <c r="S128">
        <v>127</v>
      </c>
      <c r="T128">
        <f t="shared" si="19"/>
        <v>37</v>
      </c>
      <c r="U128">
        <f>IF(AND('Données résultat'!E$9&lt;$E$2-($S127*($E$2/200)),'Données résultat'!E$9&gt;$E$2-($S128*($E$2/200))),$T128,0)</f>
        <v>0</v>
      </c>
      <c r="V128">
        <f>IF(AND('Données résultat'!F$9&lt;$E$2-($S127*($E$2/200)),'Données résultat'!F$9&gt;$E$2-($S128*($E$2/200))),$T128,0)</f>
        <v>0</v>
      </c>
      <c r="W128">
        <f>IF(AND('Données résultat'!G$9&lt;$E$2-($S127*($E$2/200)),'Données résultat'!G$9&gt;$E$2-($S128*($E$2/200))),$T128,0)</f>
        <v>0</v>
      </c>
      <c r="X128">
        <f>IF(AND('Données résultat'!H$9&lt;$E$2-($S127*($E$2/200)),'Données résultat'!H$9&gt;$E$2-($S128*($E$2/200))),$T128,0)</f>
        <v>0</v>
      </c>
      <c r="Y128">
        <f>IF(AND('Données résultat'!I$9&lt;$E$2-($S127*($E$2/200)),'Données résultat'!I$9&gt;$E$2-($S128*($E$2/200))),$T128,0)</f>
        <v>0</v>
      </c>
      <c r="Z128">
        <f>IF(AND('Données résultat'!J$9&lt;$E$2-($S127*($E$2/200)),'Données résultat'!J$9&gt;$E$2-($S128*($E$2/200))),$T128,0)</f>
        <v>0</v>
      </c>
      <c r="AA128">
        <f>IF(AND('Données résultat'!K$9&lt;$E$2-($S127*($E$2/200)),'Données résultat'!K$9&gt;$E$2-($S128*($E$2/200))),$T128,0)</f>
        <v>0</v>
      </c>
      <c r="AB128">
        <f>IF(AND('Données résultat'!L$9&lt;$E$2-($S127*($E$2/200)),'Données résultat'!L$9&gt;$E$2-($S128*($E$2/200))),$T128,0)</f>
        <v>0</v>
      </c>
      <c r="AC128">
        <f>IF(AND('Données résultat'!M$9&lt;$E$2-($S127*($E$2/200)),'Données résultat'!M$9&gt;$E$2-($S128*($E$2/200))),$T128,0)</f>
        <v>0</v>
      </c>
      <c r="AD128">
        <f>IF(AND('Données résultat'!N$9&lt;$E$2-($S127*($E$2/200)),'Données résultat'!N$9&gt;$E$2-($S128*($E$2/200))),$T128,0)</f>
        <v>0</v>
      </c>
    </row>
    <row r="129" spans="1:30" x14ac:dyDescent="0.25">
      <c r="A129">
        <f t="shared" si="23"/>
        <v>50</v>
      </c>
      <c r="D129">
        <f t="shared" si="21"/>
        <v>42</v>
      </c>
      <c r="E129" s="24">
        <f t="shared" si="22"/>
        <v>94.920000000000528</v>
      </c>
      <c r="F129">
        <f t="shared" si="16"/>
        <v>42</v>
      </c>
      <c r="S129">
        <v>128</v>
      </c>
      <c r="T129">
        <f t="shared" si="19"/>
        <v>36.5</v>
      </c>
      <c r="U129">
        <f>IF(AND('Données résultat'!E$9&lt;$E$2-($S128*($E$2/200)),'Données résultat'!E$9&gt;$E$2-($S129*($E$2/200))),$T129,0)</f>
        <v>0</v>
      </c>
      <c r="V129">
        <f>IF(AND('Données résultat'!F$9&lt;$E$2-($S128*($E$2/200)),'Données résultat'!F$9&gt;$E$2-($S129*($E$2/200))),$T129,0)</f>
        <v>0</v>
      </c>
      <c r="W129">
        <f>IF(AND('Données résultat'!G$9&lt;$E$2-($S128*($E$2/200)),'Données résultat'!G$9&gt;$E$2-($S129*($E$2/200))),$T129,0)</f>
        <v>0</v>
      </c>
      <c r="X129">
        <f>IF(AND('Données résultat'!H$9&lt;$E$2-($S128*($E$2/200)),'Données résultat'!H$9&gt;$E$2-($S129*($E$2/200))),$T129,0)</f>
        <v>0</v>
      </c>
      <c r="Y129">
        <f>IF(AND('Données résultat'!I$9&lt;$E$2-($S128*($E$2/200)),'Données résultat'!I$9&gt;$E$2-($S129*($E$2/200))),$T129,0)</f>
        <v>0</v>
      </c>
      <c r="Z129">
        <f>IF(AND('Données résultat'!J$9&lt;$E$2-($S128*($E$2/200)),'Données résultat'!J$9&gt;$E$2-($S129*($E$2/200))),$T129,0)</f>
        <v>0</v>
      </c>
      <c r="AA129">
        <f>IF(AND('Données résultat'!K$9&lt;$E$2-($S128*($E$2/200)),'Données résultat'!K$9&gt;$E$2-($S129*($E$2/200))),$T129,0)</f>
        <v>0</v>
      </c>
      <c r="AB129">
        <f>IF(AND('Données résultat'!L$9&lt;$E$2-($S128*($E$2/200)),'Données résultat'!L$9&gt;$E$2-($S129*($E$2/200))),$T129,0)</f>
        <v>0</v>
      </c>
      <c r="AC129">
        <f>IF(AND('Données résultat'!M$9&lt;$E$2-($S128*($E$2/200)),'Données résultat'!M$9&gt;$E$2-($S129*($E$2/200))),$T129,0)</f>
        <v>0</v>
      </c>
      <c r="AD129">
        <f>IF(AND('Données résultat'!N$9&lt;$E$2-($S128*($E$2/200)),'Données résultat'!N$9&gt;$E$2-($S129*($E$2/200))),$T129,0)</f>
        <v>0</v>
      </c>
    </row>
    <row r="130" spans="1:30" x14ac:dyDescent="0.25">
      <c r="A130">
        <f t="shared" si="23"/>
        <v>51</v>
      </c>
      <c r="D130">
        <f t="shared" si="21"/>
        <v>41.5</v>
      </c>
      <c r="E130" s="24">
        <f t="shared" si="22"/>
        <v>93.790000000000532</v>
      </c>
      <c r="F130">
        <f t="shared" si="16"/>
        <v>41.5</v>
      </c>
      <c r="S130">
        <v>129</v>
      </c>
      <c r="T130">
        <f t="shared" si="19"/>
        <v>36</v>
      </c>
      <c r="U130">
        <f>IF(AND('Données résultat'!E$9&lt;$E$2-($S129*($E$2/200)),'Données résultat'!E$9&gt;$E$2-($S130*($E$2/200))),$T130,0)</f>
        <v>0</v>
      </c>
      <c r="V130">
        <f>IF(AND('Données résultat'!F$9&lt;$E$2-($S129*($E$2/200)),'Données résultat'!F$9&gt;$E$2-($S130*($E$2/200))),$T130,0)</f>
        <v>0</v>
      </c>
      <c r="W130">
        <f>IF(AND('Données résultat'!G$9&lt;$E$2-($S129*($E$2/200)),'Données résultat'!G$9&gt;$E$2-($S130*($E$2/200))),$T130,0)</f>
        <v>0</v>
      </c>
      <c r="X130">
        <f>IF(AND('Données résultat'!H$9&lt;$E$2-($S129*($E$2/200)),'Données résultat'!H$9&gt;$E$2-($S130*($E$2/200))),$T130,0)</f>
        <v>0</v>
      </c>
      <c r="Y130">
        <f>IF(AND('Données résultat'!I$9&lt;$E$2-($S129*($E$2/200)),'Données résultat'!I$9&gt;$E$2-($S130*($E$2/200))),$T130,0)</f>
        <v>0</v>
      </c>
      <c r="Z130">
        <f>IF(AND('Données résultat'!J$9&lt;$E$2-($S129*($E$2/200)),'Données résultat'!J$9&gt;$E$2-($S130*($E$2/200))),$T130,0)</f>
        <v>0</v>
      </c>
      <c r="AA130">
        <f>IF(AND('Données résultat'!K$9&lt;$E$2-($S129*($E$2/200)),'Données résultat'!K$9&gt;$E$2-($S130*($E$2/200))),$T130,0)</f>
        <v>0</v>
      </c>
      <c r="AB130">
        <f>IF(AND('Données résultat'!L$9&lt;$E$2-($S129*($E$2/200)),'Données résultat'!L$9&gt;$E$2-($S130*($E$2/200))),$T130,0)</f>
        <v>0</v>
      </c>
      <c r="AC130">
        <f>IF(AND('Données résultat'!M$9&lt;$E$2-($S129*($E$2/200)),'Données résultat'!M$9&gt;$E$2-($S130*($E$2/200))),$T130,0)</f>
        <v>0</v>
      </c>
      <c r="AD130">
        <f>IF(AND('Données résultat'!N$9&lt;$E$2-($S129*($E$2/200)),'Données résultat'!N$9&gt;$E$2-($S130*($E$2/200))),$T130,0)</f>
        <v>0</v>
      </c>
    </row>
    <row r="131" spans="1:30" x14ac:dyDescent="0.25">
      <c r="A131">
        <f t="shared" si="23"/>
        <v>52</v>
      </c>
      <c r="D131">
        <f t="shared" si="21"/>
        <v>41</v>
      </c>
      <c r="E131" s="24">
        <f t="shared" si="22"/>
        <v>92.660000000000537</v>
      </c>
      <c r="F131">
        <f t="shared" si="16"/>
        <v>41</v>
      </c>
      <c r="S131">
        <v>130</v>
      </c>
      <c r="T131">
        <f t="shared" ref="T131:T162" si="24">T130-0.5</f>
        <v>35.5</v>
      </c>
      <c r="U131">
        <f>IF(AND('Données résultat'!E$9&lt;$E$2-($S130*($E$2/200)),'Données résultat'!E$9&gt;$E$2-($S131*($E$2/200))),$T131,0)</f>
        <v>0</v>
      </c>
      <c r="V131">
        <f>IF(AND('Données résultat'!F$9&lt;$E$2-($S130*($E$2/200)),'Données résultat'!F$9&gt;$E$2-($S131*($E$2/200))),$T131,0)</f>
        <v>0</v>
      </c>
      <c r="W131">
        <f>IF(AND('Données résultat'!G$9&lt;$E$2-($S130*($E$2/200)),'Données résultat'!G$9&gt;$E$2-($S131*($E$2/200))),$T131,0)</f>
        <v>0</v>
      </c>
      <c r="X131">
        <f>IF(AND('Données résultat'!H$9&lt;$E$2-($S130*($E$2/200)),'Données résultat'!H$9&gt;$E$2-($S131*($E$2/200))),$T131,0)</f>
        <v>0</v>
      </c>
      <c r="Y131">
        <f>IF(AND('Données résultat'!I$9&lt;$E$2-($S130*($E$2/200)),'Données résultat'!I$9&gt;$E$2-($S131*($E$2/200))),$T131,0)</f>
        <v>0</v>
      </c>
      <c r="Z131">
        <f>IF(AND('Données résultat'!J$9&lt;$E$2-($S130*($E$2/200)),'Données résultat'!J$9&gt;$E$2-($S131*($E$2/200))),$T131,0)</f>
        <v>0</v>
      </c>
      <c r="AA131">
        <f>IF(AND('Données résultat'!K$9&lt;$E$2-($S130*($E$2/200)),'Données résultat'!K$9&gt;$E$2-($S131*($E$2/200))),$T131,0)</f>
        <v>0</v>
      </c>
      <c r="AB131">
        <f>IF(AND('Données résultat'!L$9&lt;$E$2-($S130*($E$2/200)),'Données résultat'!L$9&gt;$E$2-($S131*($E$2/200))),$T131,0)</f>
        <v>0</v>
      </c>
      <c r="AC131">
        <f>IF(AND('Données résultat'!M$9&lt;$E$2-($S130*($E$2/200)),'Données résultat'!M$9&gt;$E$2-($S131*($E$2/200))),$T131,0)</f>
        <v>0</v>
      </c>
      <c r="AD131">
        <f>IF(AND('Données résultat'!N$9&lt;$E$2-($S130*($E$2/200)),'Données résultat'!N$9&gt;$E$2-($S131*($E$2/200))),$T131,0)</f>
        <v>0</v>
      </c>
    </row>
    <row r="132" spans="1:30" x14ac:dyDescent="0.25">
      <c r="A132">
        <f t="shared" si="23"/>
        <v>53</v>
      </c>
      <c r="D132">
        <f t="shared" si="21"/>
        <v>40.5</v>
      </c>
      <c r="E132" s="24">
        <f t="shared" si="22"/>
        <v>91.530000000000541</v>
      </c>
      <c r="F132">
        <f t="shared" si="16"/>
        <v>40.5</v>
      </c>
      <c r="S132">
        <v>131</v>
      </c>
      <c r="T132">
        <f t="shared" si="24"/>
        <v>35</v>
      </c>
      <c r="U132">
        <f>IF(AND('Données résultat'!E$9&lt;$E$2-($S131*($E$2/200)),'Données résultat'!E$9&gt;$E$2-($S132*($E$2/200))),$T132,0)</f>
        <v>0</v>
      </c>
      <c r="V132">
        <f>IF(AND('Données résultat'!F$9&lt;$E$2-($S131*($E$2/200)),'Données résultat'!F$9&gt;$E$2-($S132*($E$2/200))),$T132,0)</f>
        <v>0</v>
      </c>
      <c r="W132">
        <f>IF(AND('Données résultat'!G$9&lt;$E$2-($S131*($E$2/200)),'Données résultat'!G$9&gt;$E$2-($S132*($E$2/200))),$T132,0)</f>
        <v>0</v>
      </c>
      <c r="X132">
        <f>IF(AND('Données résultat'!H$9&lt;$E$2-($S131*($E$2/200)),'Données résultat'!H$9&gt;$E$2-($S132*($E$2/200))),$T132,0)</f>
        <v>0</v>
      </c>
      <c r="Y132">
        <f>IF(AND('Données résultat'!I$9&lt;$E$2-($S131*($E$2/200)),'Données résultat'!I$9&gt;$E$2-($S132*($E$2/200))),$T132,0)</f>
        <v>0</v>
      </c>
      <c r="Z132">
        <f>IF(AND('Données résultat'!J$9&lt;$E$2-($S131*($E$2/200)),'Données résultat'!J$9&gt;$E$2-($S132*($E$2/200))),$T132,0)</f>
        <v>0</v>
      </c>
      <c r="AA132">
        <f>IF(AND('Données résultat'!K$9&lt;$E$2-($S131*($E$2/200)),'Données résultat'!K$9&gt;$E$2-($S132*($E$2/200))),$T132,0)</f>
        <v>0</v>
      </c>
      <c r="AB132">
        <f>IF(AND('Données résultat'!L$9&lt;$E$2-($S131*($E$2/200)),'Données résultat'!L$9&gt;$E$2-($S132*($E$2/200))),$T132,0)</f>
        <v>0</v>
      </c>
      <c r="AC132">
        <f>IF(AND('Données résultat'!M$9&lt;$E$2-($S131*($E$2/200)),'Données résultat'!M$9&gt;$E$2-($S132*($E$2/200))),$T132,0)</f>
        <v>0</v>
      </c>
      <c r="AD132">
        <f>IF(AND('Données résultat'!N$9&lt;$E$2-($S131*($E$2/200)),'Données résultat'!N$9&gt;$E$2-($S132*($E$2/200))),$T132,0)</f>
        <v>0</v>
      </c>
    </row>
    <row r="133" spans="1:30" x14ac:dyDescent="0.25">
      <c r="A133">
        <f t="shared" si="23"/>
        <v>54</v>
      </c>
      <c r="D133">
        <f t="shared" si="21"/>
        <v>40</v>
      </c>
      <c r="E133" s="24">
        <f t="shared" si="22"/>
        <v>90.400000000000546</v>
      </c>
      <c r="F133">
        <f t="shared" si="16"/>
        <v>40</v>
      </c>
      <c r="S133">
        <v>132</v>
      </c>
      <c r="T133">
        <f t="shared" si="24"/>
        <v>34.5</v>
      </c>
      <c r="U133">
        <f>IF(AND('Données résultat'!E$9&lt;$E$2-($S132*($E$2/200)),'Données résultat'!E$9&gt;$E$2-($S133*($E$2/200))),$T133,0)</f>
        <v>0</v>
      </c>
      <c r="V133">
        <f>IF(AND('Données résultat'!F$9&lt;$E$2-($S132*($E$2/200)),'Données résultat'!F$9&gt;$E$2-($S133*($E$2/200))),$T133,0)</f>
        <v>0</v>
      </c>
      <c r="W133">
        <f>IF(AND('Données résultat'!G$9&lt;$E$2-($S132*($E$2/200)),'Données résultat'!G$9&gt;$E$2-($S133*($E$2/200))),$T133,0)</f>
        <v>0</v>
      </c>
      <c r="X133">
        <f>IF(AND('Données résultat'!H$9&lt;$E$2-($S132*($E$2/200)),'Données résultat'!H$9&gt;$E$2-($S133*($E$2/200))),$T133,0)</f>
        <v>0</v>
      </c>
      <c r="Y133">
        <f>IF(AND('Données résultat'!I$9&lt;$E$2-($S132*($E$2/200)),'Données résultat'!I$9&gt;$E$2-($S133*($E$2/200))),$T133,0)</f>
        <v>0</v>
      </c>
      <c r="Z133">
        <f>IF(AND('Données résultat'!J$9&lt;$E$2-($S132*($E$2/200)),'Données résultat'!J$9&gt;$E$2-($S133*($E$2/200))),$T133,0)</f>
        <v>0</v>
      </c>
      <c r="AA133">
        <f>IF(AND('Données résultat'!K$9&lt;$E$2-($S132*($E$2/200)),'Données résultat'!K$9&gt;$E$2-($S133*($E$2/200))),$T133,0)</f>
        <v>0</v>
      </c>
      <c r="AB133">
        <f>IF(AND('Données résultat'!L$9&lt;$E$2-($S132*($E$2/200)),'Données résultat'!L$9&gt;$E$2-($S133*($E$2/200))),$T133,0)</f>
        <v>0</v>
      </c>
      <c r="AC133">
        <f>IF(AND('Données résultat'!M$9&lt;$E$2-($S132*($E$2/200)),'Données résultat'!M$9&gt;$E$2-($S133*($E$2/200))),$T133,0)</f>
        <v>0</v>
      </c>
      <c r="AD133">
        <f>IF(AND('Données résultat'!N$9&lt;$E$2-($S132*($E$2/200)),'Données résultat'!N$9&gt;$E$2-($S133*($E$2/200))),$T133,0)</f>
        <v>0</v>
      </c>
    </row>
    <row r="134" spans="1:30" x14ac:dyDescent="0.25">
      <c r="A134">
        <f t="shared" si="23"/>
        <v>55</v>
      </c>
      <c r="D134">
        <f t="shared" si="21"/>
        <v>39.5</v>
      </c>
      <c r="E134" s="24">
        <f t="shared" si="22"/>
        <v>89.27000000000055</v>
      </c>
      <c r="F134">
        <f t="shared" si="16"/>
        <v>39.5</v>
      </c>
      <c r="S134">
        <v>133</v>
      </c>
      <c r="T134">
        <f t="shared" si="24"/>
        <v>34</v>
      </c>
      <c r="U134">
        <f>IF(AND('Données résultat'!E$9&lt;$E$2-($S133*($E$2/200)),'Données résultat'!E$9&gt;$E$2-($S134*($E$2/200))),$T134,0)</f>
        <v>0</v>
      </c>
      <c r="V134">
        <f>IF(AND('Données résultat'!F$9&lt;$E$2-($S133*($E$2/200)),'Données résultat'!F$9&gt;$E$2-($S134*($E$2/200))),$T134,0)</f>
        <v>0</v>
      </c>
      <c r="W134">
        <f>IF(AND('Données résultat'!G$9&lt;$E$2-($S133*($E$2/200)),'Données résultat'!G$9&gt;$E$2-($S134*($E$2/200))),$T134,0)</f>
        <v>0</v>
      </c>
      <c r="X134">
        <f>IF(AND('Données résultat'!H$9&lt;$E$2-($S133*($E$2/200)),'Données résultat'!H$9&gt;$E$2-($S134*($E$2/200))),$T134,0)</f>
        <v>0</v>
      </c>
      <c r="Y134">
        <f>IF(AND('Données résultat'!I$9&lt;$E$2-($S133*($E$2/200)),'Données résultat'!I$9&gt;$E$2-($S134*($E$2/200))),$T134,0)</f>
        <v>0</v>
      </c>
      <c r="Z134">
        <f>IF(AND('Données résultat'!J$9&lt;$E$2-($S133*($E$2/200)),'Données résultat'!J$9&gt;$E$2-($S134*($E$2/200))),$T134,0)</f>
        <v>0</v>
      </c>
      <c r="AA134">
        <f>IF(AND('Données résultat'!K$9&lt;$E$2-($S133*($E$2/200)),'Données résultat'!K$9&gt;$E$2-($S134*($E$2/200))),$T134,0)</f>
        <v>0</v>
      </c>
      <c r="AB134">
        <f>IF(AND('Données résultat'!L$9&lt;$E$2-($S133*($E$2/200)),'Données résultat'!L$9&gt;$E$2-($S134*($E$2/200))),$T134,0)</f>
        <v>0</v>
      </c>
      <c r="AC134">
        <f>IF(AND('Données résultat'!M$9&lt;$E$2-($S133*($E$2/200)),'Données résultat'!M$9&gt;$E$2-($S134*($E$2/200))),$T134,0)</f>
        <v>0</v>
      </c>
      <c r="AD134">
        <f>IF(AND('Données résultat'!N$9&lt;$E$2-($S133*($E$2/200)),'Données résultat'!N$9&gt;$E$2-($S134*($E$2/200))),$T134,0)</f>
        <v>0</v>
      </c>
    </row>
    <row r="135" spans="1:30" x14ac:dyDescent="0.25">
      <c r="A135">
        <f t="shared" si="23"/>
        <v>56</v>
      </c>
      <c r="D135">
        <f t="shared" si="21"/>
        <v>39</v>
      </c>
      <c r="E135" s="24">
        <f t="shared" si="22"/>
        <v>88.140000000000555</v>
      </c>
      <c r="F135">
        <f t="shared" si="16"/>
        <v>39</v>
      </c>
      <c r="S135">
        <v>134</v>
      </c>
      <c r="T135">
        <f t="shared" si="24"/>
        <v>33.5</v>
      </c>
      <c r="U135">
        <f>IF(AND('Données résultat'!E$9&lt;$E$2-($S134*($E$2/200)),'Données résultat'!E$9&gt;$E$2-($S135*($E$2/200))),$T135,0)</f>
        <v>0</v>
      </c>
      <c r="V135">
        <f>IF(AND('Données résultat'!F$9&lt;$E$2-($S134*($E$2/200)),'Données résultat'!F$9&gt;$E$2-($S135*($E$2/200))),$T135,0)</f>
        <v>0</v>
      </c>
      <c r="W135">
        <f>IF(AND('Données résultat'!G$9&lt;$E$2-($S134*($E$2/200)),'Données résultat'!G$9&gt;$E$2-($S135*($E$2/200))),$T135,0)</f>
        <v>0</v>
      </c>
      <c r="X135">
        <f>IF(AND('Données résultat'!H$9&lt;$E$2-($S134*($E$2/200)),'Données résultat'!H$9&gt;$E$2-($S135*($E$2/200))),$T135,0)</f>
        <v>0</v>
      </c>
      <c r="Y135">
        <f>IF(AND('Données résultat'!I$9&lt;$E$2-($S134*($E$2/200)),'Données résultat'!I$9&gt;$E$2-($S135*($E$2/200))),$T135,0)</f>
        <v>0</v>
      </c>
      <c r="Z135">
        <f>IF(AND('Données résultat'!J$9&lt;$E$2-($S134*($E$2/200)),'Données résultat'!J$9&gt;$E$2-($S135*($E$2/200))),$T135,0)</f>
        <v>0</v>
      </c>
      <c r="AA135">
        <f>IF(AND('Données résultat'!K$9&lt;$E$2-($S134*($E$2/200)),'Données résultat'!K$9&gt;$E$2-($S135*($E$2/200))),$T135,0)</f>
        <v>0</v>
      </c>
      <c r="AB135">
        <f>IF(AND('Données résultat'!L$9&lt;$E$2-($S134*($E$2/200)),'Données résultat'!L$9&gt;$E$2-($S135*($E$2/200))),$T135,0)</f>
        <v>0</v>
      </c>
      <c r="AC135">
        <f>IF(AND('Données résultat'!M$9&lt;$E$2-($S134*($E$2/200)),'Données résultat'!M$9&gt;$E$2-($S135*($E$2/200))),$T135,0)</f>
        <v>0</v>
      </c>
      <c r="AD135">
        <f>IF(AND('Données résultat'!N$9&lt;$E$2-($S134*($E$2/200)),'Données résultat'!N$9&gt;$E$2-($S135*($E$2/200))),$T135,0)</f>
        <v>0</v>
      </c>
    </row>
    <row r="136" spans="1:30" x14ac:dyDescent="0.25">
      <c r="A136">
        <f t="shared" si="23"/>
        <v>57</v>
      </c>
      <c r="D136">
        <f t="shared" si="21"/>
        <v>38.5</v>
      </c>
      <c r="E136" s="24">
        <f t="shared" si="22"/>
        <v>87.010000000000559</v>
      </c>
      <c r="F136">
        <f t="shared" si="16"/>
        <v>38.5</v>
      </c>
      <c r="S136">
        <v>135</v>
      </c>
      <c r="T136">
        <f t="shared" si="24"/>
        <v>33</v>
      </c>
      <c r="U136">
        <f>IF(AND('Données résultat'!E$9&lt;$E$2-($S135*($E$2/200)),'Données résultat'!E$9&gt;$E$2-($S136*($E$2/200))),$T136,0)</f>
        <v>0</v>
      </c>
      <c r="V136">
        <f>IF(AND('Données résultat'!F$9&lt;$E$2-($S135*($E$2/200)),'Données résultat'!F$9&gt;$E$2-($S136*($E$2/200))),$T136,0)</f>
        <v>0</v>
      </c>
      <c r="W136">
        <f>IF(AND('Données résultat'!G$9&lt;$E$2-($S135*($E$2/200)),'Données résultat'!G$9&gt;$E$2-($S136*($E$2/200))),$T136,0)</f>
        <v>0</v>
      </c>
      <c r="X136">
        <f>IF(AND('Données résultat'!H$9&lt;$E$2-($S135*($E$2/200)),'Données résultat'!H$9&gt;$E$2-($S136*($E$2/200))),$T136,0)</f>
        <v>0</v>
      </c>
      <c r="Y136">
        <f>IF(AND('Données résultat'!I$9&lt;$E$2-($S135*($E$2/200)),'Données résultat'!I$9&gt;$E$2-($S136*($E$2/200))),$T136,0)</f>
        <v>0</v>
      </c>
      <c r="Z136">
        <f>IF(AND('Données résultat'!J$9&lt;$E$2-($S135*($E$2/200)),'Données résultat'!J$9&gt;$E$2-($S136*($E$2/200))),$T136,0)</f>
        <v>0</v>
      </c>
      <c r="AA136">
        <f>IF(AND('Données résultat'!K$9&lt;$E$2-($S135*($E$2/200)),'Données résultat'!K$9&gt;$E$2-($S136*($E$2/200))),$T136,0)</f>
        <v>0</v>
      </c>
      <c r="AB136">
        <f>IF(AND('Données résultat'!L$9&lt;$E$2-($S135*($E$2/200)),'Données résultat'!L$9&gt;$E$2-($S136*($E$2/200))),$T136,0)</f>
        <v>0</v>
      </c>
      <c r="AC136">
        <f>IF(AND('Données résultat'!M$9&lt;$E$2-($S135*($E$2/200)),'Données résultat'!M$9&gt;$E$2-($S136*($E$2/200))),$T136,0)</f>
        <v>0</v>
      </c>
      <c r="AD136">
        <f>IF(AND('Données résultat'!N$9&lt;$E$2-($S135*($E$2/200)),'Données résultat'!N$9&gt;$E$2-($S136*($E$2/200))),$T136,0)</f>
        <v>0</v>
      </c>
    </row>
    <row r="137" spans="1:30" x14ac:dyDescent="0.25">
      <c r="A137">
        <f t="shared" si="23"/>
        <v>58</v>
      </c>
      <c r="D137">
        <f t="shared" si="21"/>
        <v>38</v>
      </c>
      <c r="E137" s="24">
        <f t="shared" si="22"/>
        <v>85.880000000000564</v>
      </c>
      <c r="F137">
        <f t="shared" si="16"/>
        <v>38</v>
      </c>
      <c r="S137">
        <v>136</v>
      </c>
      <c r="T137">
        <f t="shared" si="24"/>
        <v>32.5</v>
      </c>
      <c r="U137">
        <f>IF(AND('Données résultat'!E$9&lt;$E$2-($S136*($E$2/200)),'Données résultat'!E$9&gt;$E$2-($S137*($E$2/200))),$T137,0)</f>
        <v>0</v>
      </c>
      <c r="V137">
        <f>IF(AND('Données résultat'!F$9&lt;$E$2-($S136*($E$2/200)),'Données résultat'!F$9&gt;$E$2-($S137*($E$2/200))),$T137,0)</f>
        <v>0</v>
      </c>
      <c r="W137">
        <f>IF(AND('Données résultat'!G$9&lt;$E$2-($S136*($E$2/200)),'Données résultat'!G$9&gt;$E$2-($S137*($E$2/200))),$T137,0)</f>
        <v>0</v>
      </c>
      <c r="X137">
        <f>IF(AND('Données résultat'!H$9&lt;$E$2-($S136*($E$2/200)),'Données résultat'!H$9&gt;$E$2-($S137*($E$2/200))),$T137,0)</f>
        <v>0</v>
      </c>
      <c r="Y137">
        <f>IF(AND('Données résultat'!I$9&lt;$E$2-($S136*($E$2/200)),'Données résultat'!I$9&gt;$E$2-($S137*($E$2/200))),$T137,0)</f>
        <v>0</v>
      </c>
      <c r="Z137">
        <f>IF(AND('Données résultat'!J$9&lt;$E$2-($S136*($E$2/200)),'Données résultat'!J$9&gt;$E$2-($S137*($E$2/200))),$T137,0)</f>
        <v>0</v>
      </c>
      <c r="AA137">
        <f>IF(AND('Données résultat'!K$9&lt;$E$2-($S136*($E$2/200)),'Données résultat'!K$9&gt;$E$2-($S137*($E$2/200))),$T137,0)</f>
        <v>0</v>
      </c>
      <c r="AB137">
        <f>IF(AND('Données résultat'!L$9&lt;$E$2-($S136*($E$2/200)),'Données résultat'!L$9&gt;$E$2-($S137*($E$2/200))),$T137,0)</f>
        <v>0</v>
      </c>
      <c r="AC137">
        <f>IF(AND('Données résultat'!M$9&lt;$E$2-($S136*($E$2/200)),'Données résultat'!M$9&gt;$E$2-($S137*($E$2/200))),$T137,0)</f>
        <v>0</v>
      </c>
      <c r="AD137">
        <f>IF(AND('Données résultat'!N$9&lt;$E$2-($S136*($E$2/200)),'Données résultat'!N$9&gt;$E$2-($S137*($E$2/200))),$T137,0)</f>
        <v>0</v>
      </c>
    </row>
    <row r="138" spans="1:30" x14ac:dyDescent="0.25">
      <c r="A138">
        <f t="shared" si="23"/>
        <v>59</v>
      </c>
      <c r="D138">
        <f t="shared" si="21"/>
        <v>37.5</v>
      </c>
      <c r="E138" s="24">
        <f t="shared" si="22"/>
        <v>84.750000000000568</v>
      </c>
      <c r="F138">
        <f t="shared" si="16"/>
        <v>37.5</v>
      </c>
      <c r="S138">
        <v>137</v>
      </c>
      <c r="T138">
        <f t="shared" si="24"/>
        <v>32</v>
      </c>
      <c r="U138">
        <f>IF(AND('Données résultat'!E$9&lt;$E$2-($S137*($E$2/200)),'Données résultat'!E$9&gt;$E$2-($S138*($E$2/200))),$T138,0)</f>
        <v>0</v>
      </c>
      <c r="V138">
        <f>IF(AND('Données résultat'!F$9&lt;$E$2-($S137*($E$2/200)),'Données résultat'!F$9&gt;$E$2-($S138*($E$2/200))),$T138,0)</f>
        <v>0</v>
      </c>
      <c r="W138">
        <f>IF(AND('Données résultat'!G$9&lt;$E$2-($S137*($E$2/200)),'Données résultat'!G$9&gt;$E$2-($S138*($E$2/200))),$T138,0)</f>
        <v>0</v>
      </c>
      <c r="X138">
        <f>IF(AND('Données résultat'!H$9&lt;$E$2-($S137*($E$2/200)),'Données résultat'!H$9&gt;$E$2-($S138*($E$2/200))),$T138,0)</f>
        <v>0</v>
      </c>
      <c r="Y138">
        <f>IF(AND('Données résultat'!I$9&lt;$E$2-($S137*($E$2/200)),'Données résultat'!I$9&gt;$E$2-($S138*($E$2/200))),$T138,0)</f>
        <v>0</v>
      </c>
      <c r="Z138">
        <f>IF(AND('Données résultat'!J$9&lt;$E$2-($S137*($E$2/200)),'Données résultat'!J$9&gt;$E$2-($S138*($E$2/200))),$T138,0)</f>
        <v>0</v>
      </c>
      <c r="AA138">
        <f>IF(AND('Données résultat'!K$9&lt;$E$2-($S137*($E$2/200)),'Données résultat'!K$9&gt;$E$2-($S138*($E$2/200))),$T138,0)</f>
        <v>0</v>
      </c>
      <c r="AB138">
        <f>IF(AND('Données résultat'!L$9&lt;$E$2-($S137*($E$2/200)),'Données résultat'!L$9&gt;$E$2-($S138*($E$2/200))),$T138,0)</f>
        <v>0</v>
      </c>
      <c r="AC138">
        <f>IF(AND('Données résultat'!M$9&lt;$E$2-($S137*($E$2/200)),'Données résultat'!M$9&gt;$E$2-($S138*($E$2/200))),$T138,0)</f>
        <v>0</v>
      </c>
      <c r="AD138">
        <f>IF(AND('Données résultat'!N$9&lt;$E$2-($S137*($E$2/200)),'Données résultat'!N$9&gt;$E$2-($S138*($E$2/200))),$T138,0)</f>
        <v>0</v>
      </c>
    </row>
    <row r="139" spans="1:30" x14ac:dyDescent="0.25">
      <c r="A139">
        <f t="shared" si="23"/>
        <v>60</v>
      </c>
      <c r="D139">
        <f t="shared" si="21"/>
        <v>37</v>
      </c>
      <c r="E139" s="24">
        <f t="shared" si="22"/>
        <v>83.620000000000573</v>
      </c>
      <c r="F139">
        <f t="shared" si="16"/>
        <v>37</v>
      </c>
      <c r="S139">
        <v>138</v>
      </c>
      <c r="T139">
        <f t="shared" si="24"/>
        <v>31.5</v>
      </c>
      <c r="U139">
        <f>IF(AND('Données résultat'!E$9&lt;$E$2-($S138*($E$2/200)),'Données résultat'!E$9&gt;$E$2-($S139*($E$2/200))),$T139,0)</f>
        <v>0</v>
      </c>
      <c r="V139">
        <f>IF(AND('Données résultat'!F$9&lt;$E$2-($S138*($E$2/200)),'Données résultat'!F$9&gt;$E$2-($S139*($E$2/200))),$T139,0)</f>
        <v>0</v>
      </c>
      <c r="W139">
        <f>IF(AND('Données résultat'!G$9&lt;$E$2-($S138*($E$2/200)),'Données résultat'!G$9&gt;$E$2-($S139*($E$2/200))),$T139,0)</f>
        <v>0</v>
      </c>
      <c r="X139">
        <f>IF(AND('Données résultat'!H$9&lt;$E$2-($S138*($E$2/200)),'Données résultat'!H$9&gt;$E$2-($S139*($E$2/200))),$T139,0)</f>
        <v>0</v>
      </c>
      <c r="Y139">
        <f>IF(AND('Données résultat'!I$9&lt;$E$2-($S138*($E$2/200)),'Données résultat'!I$9&gt;$E$2-($S139*($E$2/200))),$T139,0)</f>
        <v>0</v>
      </c>
      <c r="Z139">
        <f>IF(AND('Données résultat'!J$9&lt;$E$2-($S138*($E$2/200)),'Données résultat'!J$9&gt;$E$2-($S139*($E$2/200))),$T139,0)</f>
        <v>0</v>
      </c>
      <c r="AA139">
        <f>IF(AND('Données résultat'!K$9&lt;$E$2-($S138*($E$2/200)),'Données résultat'!K$9&gt;$E$2-($S139*($E$2/200))),$T139,0)</f>
        <v>0</v>
      </c>
      <c r="AB139">
        <f>IF(AND('Données résultat'!L$9&lt;$E$2-($S138*($E$2/200)),'Données résultat'!L$9&gt;$E$2-($S139*($E$2/200))),$T139,0)</f>
        <v>0</v>
      </c>
      <c r="AC139">
        <f>IF(AND('Données résultat'!M$9&lt;$E$2-($S138*($E$2/200)),'Données résultat'!M$9&gt;$E$2-($S139*($E$2/200))),$T139,0)</f>
        <v>0</v>
      </c>
      <c r="AD139">
        <f>IF(AND('Données résultat'!N$9&lt;$E$2-($S138*($E$2/200)),'Données résultat'!N$9&gt;$E$2-($S139*($E$2/200))),$T139,0)</f>
        <v>0</v>
      </c>
    </row>
    <row r="140" spans="1:30" x14ac:dyDescent="0.25">
      <c r="A140">
        <f t="shared" si="23"/>
        <v>61</v>
      </c>
      <c r="D140">
        <f t="shared" si="21"/>
        <v>36.5</v>
      </c>
      <c r="E140" s="24">
        <f t="shared" si="22"/>
        <v>82.490000000000578</v>
      </c>
      <c r="F140">
        <f t="shared" si="16"/>
        <v>36.5</v>
      </c>
      <c r="S140">
        <v>139</v>
      </c>
      <c r="T140">
        <f t="shared" si="24"/>
        <v>31</v>
      </c>
      <c r="U140">
        <f>IF(AND('Données résultat'!E$9&lt;$E$2-($S139*($E$2/200)),'Données résultat'!E$9&gt;$E$2-($S140*($E$2/200))),$T140,0)</f>
        <v>0</v>
      </c>
      <c r="V140">
        <f>IF(AND('Données résultat'!F$9&lt;$E$2-($S139*($E$2/200)),'Données résultat'!F$9&gt;$E$2-($S140*($E$2/200))),$T140,0)</f>
        <v>0</v>
      </c>
      <c r="W140">
        <f>IF(AND('Données résultat'!G$9&lt;$E$2-($S139*($E$2/200)),'Données résultat'!G$9&gt;$E$2-($S140*($E$2/200))),$T140,0)</f>
        <v>0</v>
      </c>
      <c r="X140">
        <f>IF(AND('Données résultat'!H$9&lt;$E$2-($S139*($E$2/200)),'Données résultat'!H$9&gt;$E$2-($S140*($E$2/200))),$T140,0)</f>
        <v>0</v>
      </c>
      <c r="Y140">
        <f>IF(AND('Données résultat'!I$9&lt;$E$2-($S139*($E$2/200)),'Données résultat'!I$9&gt;$E$2-($S140*($E$2/200))),$T140,0)</f>
        <v>0</v>
      </c>
      <c r="Z140">
        <f>IF(AND('Données résultat'!J$9&lt;$E$2-($S139*($E$2/200)),'Données résultat'!J$9&gt;$E$2-($S140*($E$2/200))),$T140,0)</f>
        <v>0</v>
      </c>
      <c r="AA140">
        <f>IF(AND('Données résultat'!K$9&lt;$E$2-($S139*($E$2/200)),'Données résultat'!K$9&gt;$E$2-($S140*($E$2/200))),$T140,0)</f>
        <v>0</v>
      </c>
      <c r="AB140">
        <f>IF(AND('Données résultat'!L$9&lt;$E$2-($S139*($E$2/200)),'Données résultat'!L$9&gt;$E$2-($S140*($E$2/200))),$T140,0)</f>
        <v>0</v>
      </c>
      <c r="AC140">
        <f>IF(AND('Données résultat'!M$9&lt;$E$2-($S139*($E$2/200)),'Données résultat'!M$9&gt;$E$2-($S140*($E$2/200))),$T140,0)</f>
        <v>0</v>
      </c>
      <c r="AD140">
        <f>IF(AND('Données résultat'!N$9&lt;$E$2-($S139*($E$2/200)),'Données résultat'!N$9&gt;$E$2-($S140*($E$2/200))),$T140,0)</f>
        <v>0</v>
      </c>
    </row>
    <row r="141" spans="1:30" x14ac:dyDescent="0.25">
      <c r="A141">
        <f t="shared" si="23"/>
        <v>62</v>
      </c>
      <c r="D141">
        <f t="shared" si="21"/>
        <v>36</v>
      </c>
      <c r="E141" s="24">
        <f t="shared" si="22"/>
        <v>81.360000000000582</v>
      </c>
      <c r="F141">
        <f t="shared" ref="F141:F204" si="25">D141</f>
        <v>36</v>
      </c>
      <c r="S141">
        <v>140</v>
      </c>
      <c r="T141">
        <f t="shared" si="24"/>
        <v>30.5</v>
      </c>
      <c r="U141">
        <f>IF(AND('Données résultat'!E$9&lt;$E$2-($S140*($E$2/200)),'Données résultat'!E$9&gt;$E$2-($S141*($E$2/200))),$T141,0)</f>
        <v>0</v>
      </c>
      <c r="V141">
        <f>IF(AND('Données résultat'!F$9&lt;$E$2-($S140*($E$2/200)),'Données résultat'!F$9&gt;$E$2-($S141*($E$2/200))),$T141,0)</f>
        <v>0</v>
      </c>
      <c r="W141">
        <f>IF(AND('Données résultat'!G$9&lt;$E$2-($S140*($E$2/200)),'Données résultat'!G$9&gt;$E$2-($S141*($E$2/200))),$T141,0)</f>
        <v>0</v>
      </c>
      <c r="X141">
        <f>IF(AND('Données résultat'!H$9&lt;$E$2-($S140*($E$2/200)),'Données résultat'!H$9&gt;$E$2-($S141*($E$2/200))),$T141,0)</f>
        <v>0</v>
      </c>
      <c r="Y141">
        <f>IF(AND('Données résultat'!I$9&lt;$E$2-($S140*($E$2/200)),'Données résultat'!I$9&gt;$E$2-($S141*($E$2/200))),$T141,0)</f>
        <v>0</v>
      </c>
      <c r="Z141">
        <f>IF(AND('Données résultat'!J$9&lt;$E$2-($S140*($E$2/200)),'Données résultat'!J$9&gt;$E$2-($S141*($E$2/200))),$T141,0)</f>
        <v>0</v>
      </c>
      <c r="AA141">
        <f>IF(AND('Données résultat'!K$9&lt;$E$2-($S140*($E$2/200)),'Données résultat'!K$9&gt;$E$2-($S141*($E$2/200))),$T141,0)</f>
        <v>0</v>
      </c>
      <c r="AB141">
        <f>IF(AND('Données résultat'!L$9&lt;$E$2-($S140*($E$2/200)),'Données résultat'!L$9&gt;$E$2-($S141*($E$2/200))),$T141,0)</f>
        <v>0</v>
      </c>
      <c r="AC141">
        <f>IF(AND('Données résultat'!M$9&lt;$E$2-($S140*($E$2/200)),'Données résultat'!M$9&gt;$E$2-($S141*($E$2/200))),$T141,0)</f>
        <v>0</v>
      </c>
      <c r="AD141">
        <f>IF(AND('Données résultat'!N$9&lt;$E$2-($S140*($E$2/200)),'Données résultat'!N$9&gt;$E$2-($S141*($E$2/200))),$T141,0)</f>
        <v>0</v>
      </c>
    </row>
    <row r="142" spans="1:30" x14ac:dyDescent="0.25">
      <c r="A142">
        <f t="shared" si="23"/>
        <v>63</v>
      </c>
      <c r="D142">
        <f t="shared" ref="D142:D173" si="26">D141-0.5</f>
        <v>35.5</v>
      </c>
      <c r="E142" s="24">
        <f t="shared" ref="E142:E173" si="27">E141-$E$12</f>
        <v>80.230000000000587</v>
      </c>
      <c r="F142">
        <f t="shared" si="25"/>
        <v>35.5</v>
      </c>
      <c r="S142">
        <v>141</v>
      </c>
      <c r="T142">
        <f t="shared" si="24"/>
        <v>30</v>
      </c>
      <c r="U142">
        <f>IF(AND('Données résultat'!E$9&lt;$E$2-($S141*($E$2/200)),'Données résultat'!E$9&gt;$E$2-($S142*($E$2/200))),$T142,0)</f>
        <v>0</v>
      </c>
      <c r="V142">
        <f>IF(AND('Données résultat'!F$9&lt;$E$2-($S141*($E$2/200)),'Données résultat'!F$9&gt;$E$2-($S142*($E$2/200))),$T142,0)</f>
        <v>0</v>
      </c>
      <c r="W142">
        <f>IF(AND('Données résultat'!G$9&lt;$E$2-($S141*($E$2/200)),'Données résultat'!G$9&gt;$E$2-($S142*($E$2/200))),$T142,0)</f>
        <v>0</v>
      </c>
      <c r="X142">
        <f>IF(AND('Données résultat'!H$9&lt;$E$2-($S141*($E$2/200)),'Données résultat'!H$9&gt;$E$2-($S142*($E$2/200))),$T142,0)</f>
        <v>0</v>
      </c>
      <c r="Y142">
        <f>IF(AND('Données résultat'!I$9&lt;$E$2-($S141*($E$2/200)),'Données résultat'!I$9&gt;$E$2-($S142*($E$2/200))),$T142,0)</f>
        <v>0</v>
      </c>
      <c r="Z142">
        <f>IF(AND('Données résultat'!J$9&lt;$E$2-($S141*($E$2/200)),'Données résultat'!J$9&gt;$E$2-($S142*($E$2/200))),$T142,0)</f>
        <v>0</v>
      </c>
      <c r="AA142">
        <f>IF(AND('Données résultat'!K$9&lt;$E$2-($S141*($E$2/200)),'Données résultat'!K$9&gt;$E$2-($S142*($E$2/200))),$T142,0)</f>
        <v>0</v>
      </c>
      <c r="AB142">
        <f>IF(AND('Données résultat'!L$9&lt;$E$2-($S141*($E$2/200)),'Données résultat'!L$9&gt;$E$2-($S142*($E$2/200))),$T142,0)</f>
        <v>0</v>
      </c>
      <c r="AC142">
        <f>IF(AND('Données résultat'!M$9&lt;$E$2-($S141*($E$2/200)),'Données résultat'!M$9&gt;$E$2-($S142*($E$2/200))),$T142,0)</f>
        <v>0</v>
      </c>
      <c r="AD142">
        <f>IF(AND('Données résultat'!N$9&lt;$E$2-($S141*($E$2/200)),'Données résultat'!N$9&gt;$E$2-($S142*($E$2/200))),$T142,0)</f>
        <v>0</v>
      </c>
    </row>
    <row r="143" spans="1:30" x14ac:dyDescent="0.25">
      <c r="A143">
        <f t="shared" si="23"/>
        <v>64</v>
      </c>
      <c r="D143">
        <f t="shared" si="26"/>
        <v>35</v>
      </c>
      <c r="E143" s="24">
        <f t="shared" si="27"/>
        <v>79.100000000000591</v>
      </c>
      <c r="F143">
        <f t="shared" si="25"/>
        <v>35</v>
      </c>
      <c r="S143">
        <v>142</v>
      </c>
      <c r="T143">
        <f t="shared" si="24"/>
        <v>29.5</v>
      </c>
      <c r="U143">
        <f>IF(AND('Données résultat'!E$9&lt;$E$2-($S142*($E$2/200)),'Données résultat'!E$9&gt;$E$2-($S143*($E$2/200))),$T143,0)</f>
        <v>0</v>
      </c>
      <c r="V143">
        <f>IF(AND('Données résultat'!F$9&lt;$E$2-($S142*($E$2/200)),'Données résultat'!F$9&gt;$E$2-($S143*($E$2/200))),$T143,0)</f>
        <v>0</v>
      </c>
      <c r="W143">
        <f>IF(AND('Données résultat'!G$9&lt;$E$2-($S142*($E$2/200)),'Données résultat'!G$9&gt;$E$2-($S143*($E$2/200))),$T143,0)</f>
        <v>0</v>
      </c>
      <c r="X143">
        <f>IF(AND('Données résultat'!H$9&lt;$E$2-($S142*($E$2/200)),'Données résultat'!H$9&gt;$E$2-($S143*($E$2/200))),$T143,0)</f>
        <v>0</v>
      </c>
      <c r="Y143">
        <f>IF(AND('Données résultat'!I$9&lt;$E$2-($S142*($E$2/200)),'Données résultat'!I$9&gt;$E$2-($S143*($E$2/200))),$T143,0)</f>
        <v>0</v>
      </c>
      <c r="Z143">
        <f>IF(AND('Données résultat'!J$9&lt;$E$2-($S142*($E$2/200)),'Données résultat'!J$9&gt;$E$2-($S143*($E$2/200))),$T143,0)</f>
        <v>0</v>
      </c>
      <c r="AA143">
        <f>IF(AND('Données résultat'!K$9&lt;$E$2-($S142*($E$2/200)),'Données résultat'!K$9&gt;$E$2-($S143*($E$2/200))),$T143,0)</f>
        <v>0</v>
      </c>
      <c r="AB143">
        <f>IF(AND('Données résultat'!L$9&lt;$E$2-($S142*($E$2/200)),'Données résultat'!L$9&gt;$E$2-($S143*($E$2/200))),$T143,0)</f>
        <v>0</v>
      </c>
      <c r="AC143">
        <f>IF(AND('Données résultat'!M$9&lt;$E$2-($S142*($E$2/200)),'Données résultat'!M$9&gt;$E$2-($S143*($E$2/200))),$T143,0)</f>
        <v>0</v>
      </c>
      <c r="AD143">
        <f>IF(AND('Données résultat'!N$9&lt;$E$2-($S142*($E$2/200)),'Données résultat'!N$9&gt;$E$2-($S143*($E$2/200))),$T143,0)</f>
        <v>0</v>
      </c>
    </row>
    <row r="144" spans="1:30" x14ac:dyDescent="0.25">
      <c r="A144">
        <f t="shared" si="23"/>
        <v>65</v>
      </c>
      <c r="D144">
        <f t="shared" si="26"/>
        <v>34.5</v>
      </c>
      <c r="E144" s="24">
        <f t="shared" si="27"/>
        <v>77.970000000000596</v>
      </c>
      <c r="F144">
        <f t="shared" si="25"/>
        <v>34.5</v>
      </c>
      <c r="S144">
        <v>143</v>
      </c>
      <c r="T144">
        <f t="shared" si="24"/>
        <v>29</v>
      </c>
      <c r="U144">
        <f>IF(AND('Données résultat'!E$9&lt;$E$2-($S143*($E$2/200)),'Données résultat'!E$9&gt;$E$2-($S144*($E$2/200))),$T144,0)</f>
        <v>0</v>
      </c>
      <c r="V144">
        <f>IF(AND('Données résultat'!F$9&lt;$E$2-($S143*($E$2/200)),'Données résultat'!F$9&gt;$E$2-($S144*($E$2/200))),$T144,0)</f>
        <v>0</v>
      </c>
      <c r="W144">
        <f>IF(AND('Données résultat'!G$9&lt;$E$2-($S143*($E$2/200)),'Données résultat'!G$9&gt;$E$2-($S144*($E$2/200))),$T144,0)</f>
        <v>0</v>
      </c>
      <c r="X144">
        <f>IF(AND('Données résultat'!H$9&lt;$E$2-($S143*($E$2/200)),'Données résultat'!H$9&gt;$E$2-($S144*($E$2/200))),$T144,0)</f>
        <v>0</v>
      </c>
      <c r="Y144">
        <f>IF(AND('Données résultat'!I$9&lt;$E$2-($S143*($E$2/200)),'Données résultat'!I$9&gt;$E$2-($S144*($E$2/200))),$T144,0)</f>
        <v>0</v>
      </c>
      <c r="Z144">
        <f>IF(AND('Données résultat'!J$9&lt;$E$2-($S143*($E$2/200)),'Données résultat'!J$9&gt;$E$2-($S144*($E$2/200))),$T144,0)</f>
        <v>0</v>
      </c>
      <c r="AA144">
        <f>IF(AND('Données résultat'!K$9&lt;$E$2-($S143*($E$2/200)),'Données résultat'!K$9&gt;$E$2-($S144*($E$2/200))),$T144,0)</f>
        <v>0</v>
      </c>
      <c r="AB144">
        <f>IF(AND('Données résultat'!L$9&lt;$E$2-($S143*($E$2/200)),'Données résultat'!L$9&gt;$E$2-($S144*($E$2/200))),$T144,0)</f>
        <v>0</v>
      </c>
      <c r="AC144">
        <f>IF(AND('Données résultat'!M$9&lt;$E$2-($S143*($E$2/200)),'Données résultat'!M$9&gt;$E$2-($S144*($E$2/200))),$T144,0)</f>
        <v>0</v>
      </c>
      <c r="AD144">
        <f>IF(AND('Données résultat'!N$9&lt;$E$2-($S143*($E$2/200)),'Données résultat'!N$9&gt;$E$2-($S144*($E$2/200))),$T144,0)</f>
        <v>0</v>
      </c>
    </row>
    <row r="145" spans="1:30" x14ac:dyDescent="0.25">
      <c r="A145">
        <f t="shared" si="23"/>
        <v>66</v>
      </c>
      <c r="D145">
        <f t="shared" si="26"/>
        <v>34</v>
      </c>
      <c r="E145" s="24">
        <f t="shared" si="27"/>
        <v>76.8400000000006</v>
      </c>
      <c r="F145">
        <f t="shared" si="25"/>
        <v>34</v>
      </c>
      <c r="S145">
        <v>144</v>
      </c>
      <c r="T145">
        <f t="shared" si="24"/>
        <v>28.5</v>
      </c>
      <c r="U145">
        <f>IF(AND('Données résultat'!E$9&lt;$E$2-($S144*($E$2/200)),'Données résultat'!E$9&gt;$E$2-($S145*($E$2/200))),$T145,0)</f>
        <v>0</v>
      </c>
      <c r="V145">
        <f>IF(AND('Données résultat'!F$9&lt;$E$2-($S144*($E$2/200)),'Données résultat'!F$9&gt;$E$2-($S145*($E$2/200))),$T145,0)</f>
        <v>0</v>
      </c>
      <c r="W145">
        <f>IF(AND('Données résultat'!G$9&lt;$E$2-($S144*($E$2/200)),'Données résultat'!G$9&gt;$E$2-($S145*($E$2/200))),$T145,0)</f>
        <v>0</v>
      </c>
      <c r="X145">
        <f>IF(AND('Données résultat'!H$9&lt;$E$2-($S144*($E$2/200)),'Données résultat'!H$9&gt;$E$2-($S145*($E$2/200))),$T145,0)</f>
        <v>0</v>
      </c>
      <c r="Y145">
        <f>IF(AND('Données résultat'!I$9&lt;$E$2-($S144*($E$2/200)),'Données résultat'!I$9&gt;$E$2-($S145*($E$2/200))),$T145,0)</f>
        <v>0</v>
      </c>
      <c r="Z145">
        <f>IF(AND('Données résultat'!J$9&lt;$E$2-($S144*($E$2/200)),'Données résultat'!J$9&gt;$E$2-($S145*($E$2/200))),$T145,0)</f>
        <v>0</v>
      </c>
      <c r="AA145">
        <f>IF(AND('Données résultat'!K$9&lt;$E$2-($S144*($E$2/200)),'Données résultat'!K$9&gt;$E$2-($S145*($E$2/200))),$T145,0)</f>
        <v>0</v>
      </c>
      <c r="AB145">
        <f>IF(AND('Données résultat'!L$9&lt;$E$2-($S144*($E$2/200)),'Données résultat'!L$9&gt;$E$2-($S145*($E$2/200))),$T145,0)</f>
        <v>0</v>
      </c>
      <c r="AC145">
        <f>IF(AND('Données résultat'!M$9&lt;$E$2-($S144*($E$2/200)),'Données résultat'!M$9&gt;$E$2-($S145*($E$2/200))),$T145,0)</f>
        <v>0</v>
      </c>
      <c r="AD145">
        <f>IF(AND('Données résultat'!N$9&lt;$E$2-($S144*($E$2/200)),'Données résultat'!N$9&gt;$E$2-($S145*($E$2/200))),$T145,0)</f>
        <v>0</v>
      </c>
    </row>
    <row r="146" spans="1:30" x14ac:dyDescent="0.25">
      <c r="A146">
        <f t="shared" si="23"/>
        <v>67</v>
      </c>
      <c r="D146">
        <f t="shared" si="26"/>
        <v>33.5</v>
      </c>
      <c r="E146" s="24">
        <f t="shared" si="27"/>
        <v>75.710000000000605</v>
      </c>
      <c r="F146">
        <f t="shared" si="25"/>
        <v>33.5</v>
      </c>
      <c r="S146">
        <v>145</v>
      </c>
      <c r="T146">
        <f t="shared" si="24"/>
        <v>28</v>
      </c>
      <c r="U146">
        <f>IF(AND('Données résultat'!E$9&lt;$E$2-($S145*($E$2/200)),'Données résultat'!E$9&gt;$E$2-($S146*($E$2/200))),$T146,0)</f>
        <v>0</v>
      </c>
      <c r="V146">
        <f>IF(AND('Données résultat'!F$9&lt;$E$2-($S145*($E$2/200)),'Données résultat'!F$9&gt;$E$2-($S146*($E$2/200))),$T146,0)</f>
        <v>0</v>
      </c>
      <c r="W146">
        <f>IF(AND('Données résultat'!G$9&lt;$E$2-($S145*($E$2/200)),'Données résultat'!G$9&gt;$E$2-($S146*($E$2/200))),$T146,0)</f>
        <v>0</v>
      </c>
      <c r="X146">
        <f>IF(AND('Données résultat'!H$9&lt;$E$2-($S145*($E$2/200)),'Données résultat'!H$9&gt;$E$2-($S146*($E$2/200))),$T146,0)</f>
        <v>0</v>
      </c>
      <c r="Y146">
        <f>IF(AND('Données résultat'!I$9&lt;$E$2-($S145*($E$2/200)),'Données résultat'!I$9&gt;$E$2-($S146*($E$2/200))),$T146,0)</f>
        <v>0</v>
      </c>
      <c r="Z146">
        <f>IF(AND('Données résultat'!J$9&lt;$E$2-($S145*($E$2/200)),'Données résultat'!J$9&gt;$E$2-($S146*($E$2/200))),$T146,0)</f>
        <v>0</v>
      </c>
      <c r="AA146">
        <f>IF(AND('Données résultat'!K$9&lt;$E$2-($S145*($E$2/200)),'Données résultat'!K$9&gt;$E$2-($S146*($E$2/200))),$T146,0)</f>
        <v>0</v>
      </c>
      <c r="AB146">
        <f>IF(AND('Données résultat'!L$9&lt;$E$2-($S145*($E$2/200)),'Données résultat'!L$9&gt;$E$2-($S146*($E$2/200))),$T146,0)</f>
        <v>0</v>
      </c>
      <c r="AC146">
        <f>IF(AND('Données résultat'!M$9&lt;$E$2-($S145*($E$2/200)),'Données résultat'!M$9&gt;$E$2-($S146*($E$2/200))),$T146,0)</f>
        <v>0</v>
      </c>
      <c r="AD146">
        <f>IF(AND('Données résultat'!N$9&lt;$E$2-($S145*($E$2/200)),'Données résultat'!N$9&gt;$E$2-($S146*($E$2/200))),$T146,0)</f>
        <v>0</v>
      </c>
    </row>
    <row r="147" spans="1:30" x14ac:dyDescent="0.25">
      <c r="A147">
        <f t="shared" si="23"/>
        <v>68</v>
      </c>
      <c r="D147">
        <f t="shared" si="26"/>
        <v>33</v>
      </c>
      <c r="E147" s="24">
        <f t="shared" si="27"/>
        <v>74.580000000000609</v>
      </c>
      <c r="F147">
        <f t="shared" si="25"/>
        <v>33</v>
      </c>
      <c r="S147">
        <v>146</v>
      </c>
      <c r="T147">
        <f t="shared" si="24"/>
        <v>27.5</v>
      </c>
      <c r="U147">
        <f>IF(AND('Données résultat'!E$9&lt;$E$2-($S146*($E$2/200)),'Données résultat'!E$9&gt;$E$2-($S147*($E$2/200))),$T147,0)</f>
        <v>0</v>
      </c>
      <c r="V147">
        <f>IF(AND('Données résultat'!F$9&lt;$E$2-($S146*($E$2/200)),'Données résultat'!F$9&gt;$E$2-($S147*($E$2/200))),$T147,0)</f>
        <v>0</v>
      </c>
      <c r="W147">
        <f>IF(AND('Données résultat'!G$9&lt;$E$2-($S146*($E$2/200)),'Données résultat'!G$9&gt;$E$2-($S147*($E$2/200))),$T147,0)</f>
        <v>0</v>
      </c>
      <c r="X147">
        <f>IF(AND('Données résultat'!H$9&lt;$E$2-($S146*($E$2/200)),'Données résultat'!H$9&gt;$E$2-($S147*($E$2/200))),$T147,0)</f>
        <v>0</v>
      </c>
      <c r="Y147">
        <f>IF(AND('Données résultat'!I$9&lt;$E$2-($S146*($E$2/200)),'Données résultat'!I$9&gt;$E$2-($S147*($E$2/200))),$T147,0)</f>
        <v>0</v>
      </c>
      <c r="Z147">
        <f>IF(AND('Données résultat'!J$9&lt;$E$2-($S146*($E$2/200)),'Données résultat'!J$9&gt;$E$2-($S147*($E$2/200))),$T147,0)</f>
        <v>0</v>
      </c>
      <c r="AA147">
        <f>IF(AND('Données résultat'!K$9&lt;$E$2-($S146*($E$2/200)),'Données résultat'!K$9&gt;$E$2-($S147*($E$2/200))),$T147,0)</f>
        <v>0</v>
      </c>
      <c r="AB147">
        <f>IF(AND('Données résultat'!L$9&lt;$E$2-($S146*($E$2/200)),'Données résultat'!L$9&gt;$E$2-($S147*($E$2/200))),$T147,0)</f>
        <v>0</v>
      </c>
      <c r="AC147">
        <f>IF(AND('Données résultat'!M$9&lt;$E$2-($S146*($E$2/200)),'Données résultat'!M$9&gt;$E$2-($S147*($E$2/200))),$T147,0)</f>
        <v>0</v>
      </c>
      <c r="AD147">
        <f>IF(AND('Données résultat'!N$9&lt;$E$2-($S146*($E$2/200)),'Données résultat'!N$9&gt;$E$2-($S147*($E$2/200))),$T147,0)</f>
        <v>0</v>
      </c>
    </row>
    <row r="148" spans="1:30" x14ac:dyDescent="0.25">
      <c r="A148">
        <f t="shared" si="23"/>
        <v>69</v>
      </c>
      <c r="D148">
        <f t="shared" si="26"/>
        <v>32.5</v>
      </c>
      <c r="E148" s="24">
        <f t="shared" si="27"/>
        <v>73.450000000000614</v>
      </c>
      <c r="F148">
        <f t="shared" si="25"/>
        <v>32.5</v>
      </c>
      <c r="S148">
        <v>147</v>
      </c>
      <c r="T148">
        <f t="shared" si="24"/>
        <v>27</v>
      </c>
      <c r="U148">
        <f>IF(AND('Données résultat'!E$9&lt;$E$2-($S147*($E$2/200)),'Données résultat'!E$9&gt;$E$2-($S148*($E$2/200))),$T148,0)</f>
        <v>0</v>
      </c>
      <c r="V148">
        <f>IF(AND('Données résultat'!F$9&lt;$E$2-($S147*($E$2/200)),'Données résultat'!F$9&gt;$E$2-($S148*($E$2/200))),$T148,0)</f>
        <v>0</v>
      </c>
      <c r="W148">
        <f>IF(AND('Données résultat'!G$9&lt;$E$2-($S147*($E$2/200)),'Données résultat'!G$9&gt;$E$2-($S148*($E$2/200))),$T148,0)</f>
        <v>0</v>
      </c>
      <c r="X148">
        <f>IF(AND('Données résultat'!H$9&lt;$E$2-($S147*($E$2/200)),'Données résultat'!H$9&gt;$E$2-($S148*($E$2/200))),$T148,0)</f>
        <v>0</v>
      </c>
      <c r="Y148">
        <f>IF(AND('Données résultat'!I$9&lt;$E$2-($S147*($E$2/200)),'Données résultat'!I$9&gt;$E$2-($S148*($E$2/200))),$T148,0)</f>
        <v>0</v>
      </c>
      <c r="Z148">
        <f>IF(AND('Données résultat'!J$9&lt;$E$2-($S147*($E$2/200)),'Données résultat'!J$9&gt;$E$2-($S148*($E$2/200))),$T148,0)</f>
        <v>0</v>
      </c>
      <c r="AA148">
        <f>IF(AND('Données résultat'!K$9&lt;$E$2-($S147*($E$2/200)),'Données résultat'!K$9&gt;$E$2-($S148*($E$2/200))),$T148,0)</f>
        <v>0</v>
      </c>
      <c r="AB148">
        <f>IF(AND('Données résultat'!L$9&lt;$E$2-($S147*($E$2/200)),'Données résultat'!L$9&gt;$E$2-($S148*($E$2/200))),$T148,0)</f>
        <v>0</v>
      </c>
      <c r="AC148">
        <f>IF(AND('Données résultat'!M$9&lt;$E$2-($S147*($E$2/200)),'Données résultat'!M$9&gt;$E$2-($S148*($E$2/200))),$T148,0)</f>
        <v>0</v>
      </c>
      <c r="AD148">
        <f>IF(AND('Données résultat'!N$9&lt;$E$2-($S147*($E$2/200)),'Données résultat'!N$9&gt;$E$2-($S148*($E$2/200))),$T148,0)</f>
        <v>0</v>
      </c>
    </row>
    <row r="149" spans="1:30" x14ac:dyDescent="0.25">
      <c r="A149">
        <f t="shared" si="23"/>
        <v>70</v>
      </c>
      <c r="D149">
        <f t="shared" si="26"/>
        <v>32</v>
      </c>
      <c r="E149" s="24">
        <f t="shared" si="27"/>
        <v>72.320000000000618</v>
      </c>
      <c r="F149">
        <f t="shared" si="25"/>
        <v>32</v>
      </c>
      <c r="S149">
        <v>148</v>
      </c>
      <c r="T149">
        <f t="shared" si="24"/>
        <v>26.5</v>
      </c>
      <c r="U149">
        <f>IF(AND('Données résultat'!E$9&lt;$E$2-($S148*($E$2/200)),'Données résultat'!E$9&gt;$E$2-($S149*($E$2/200))),$T149,0)</f>
        <v>0</v>
      </c>
      <c r="V149">
        <f>IF(AND('Données résultat'!F$9&lt;$E$2-($S148*($E$2/200)),'Données résultat'!F$9&gt;$E$2-($S149*($E$2/200))),$T149,0)</f>
        <v>0</v>
      </c>
      <c r="W149">
        <f>IF(AND('Données résultat'!G$9&lt;$E$2-($S148*($E$2/200)),'Données résultat'!G$9&gt;$E$2-($S149*($E$2/200))),$T149,0)</f>
        <v>0</v>
      </c>
      <c r="X149">
        <f>IF(AND('Données résultat'!H$9&lt;$E$2-($S148*($E$2/200)),'Données résultat'!H$9&gt;$E$2-($S149*($E$2/200))),$T149,0)</f>
        <v>0</v>
      </c>
      <c r="Y149">
        <f>IF(AND('Données résultat'!I$9&lt;$E$2-($S148*($E$2/200)),'Données résultat'!I$9&gt;$E$2-($S149*($E$2/200))),$T149,0)</f>
        <v>0</v>
      </c>
      <c r="Z149">
        <f>IF(AND('Données résultat'!J$9&lt;$E$2-($S148*($E$2/200)),'Données résultat'!J$9&gt;$E$2-($S149*($E$2/200))),$T149,0)</f>
        <v>0</v>
      </c>
      <c r="AA149">
        <f>IF(AND('Données résultat'!K$9&lt;$E$2-($S148*($E$2/200)),'Données résultat'!K$9&gt;$E$2-($S149*($E$2/200))),$T149,0)</f>
        <v>0</v>
      </c>
      <c r="AB149">
        <f>IF(AND('Données résultat'!L$9&lt;$E$2-($S148*($E$2/200)),'Données résultat'!L$9&gt;$E$2-($S149*($E$2/200))),$T149,0)</f>
        <v>0</v>
      </c>
      <c r="AC149">
        <f>IF(AND('Données résultat'!M$9&lt;$E$2-($S148*($E$2/200)),'Données résultat'!M$9&gt;$E$2-($S149*($E$2/200))),$T149,0)</f>
        <v>0</v>
      </c>
      <c r="AD149">
        <f>IF(AND('Données résultat'!N$9&lt;$E$2-($S148*($E$2/200)),'Données résultat'!N$9&gt;$E$2-($S149*($E$2/200))),$T149,0)</f>
        <v>0</v>
      </c>
    </row>
    <row r="150" spans="1:30" x14ac:dyDescent="0.25">
      <c r="A150">
        <f t="shared" si="23"/>
        <v>71</v>
      </c>
      <c r="D150">
        <f t="shared" si="26"/>
        <v>31.5</v>
      </c>
      <c r="E150" s="24">
        <f t="shared" si="27"/>
        <v>71.190000000000623</v>
      </c>
      <c r="F150">
        <f t="shared" si="25"/>
        <v>31.5</v>
      </c>
      <c r="S150">
        <v>149</v>
      </c>
      <c r="T150">
        <f t="shared" si="24"/>
        <v>26</v>
      </c>
      <c r="U150">
        <f>IF(AND('Données résultat'!E$9&lt;$E$2-($S149*($E$2/200)),'Données résultat'!E$9&gt;$E$2-($S150*($E$2/200))),$T150,0)</f>
        <v>0</v>
      </c>
      <c r="V150">
        <f>IF(AND('Données résultat'!F$9&lt;$E$2-($S149*($E$2/200)),'Données résultat'!F$9&gt;$E$2-($S150*($E$2/200))),$T150,0)</f>
        <v>0</v>
      </c>
      <c r="W150">
        <f>IF(AND('Données résultat'!G$9&lt;$E$2-($S149*($E$2/200)),'Données résultat'!G$9&gt;$E$2-($S150*($E$2/200))),$T150,0)</f>
        <v>0</v>
      </c>
      <c r="X150">
        <f>IF(AND('Données résultat'!H$9&lt;$E$2-($S149*($E$2/200)),'Données résultat'!H$9&gt;$E$2-($S150*($E$2/200))),$T150,0)</f>
        <v>0</v>
      </c>
      <c r="Y150">
        <f>IF(AND('Données résultat'!I$9&lt;$E$2-($S149*($E$2/200)),'Données résultat'!I$9&gt;$E$2-($S150*($E$2/200))),$T150,0)</f>
        <v>0</v>
      </c>
      <c r="Z150">
        <f>IF(AND('Données résultat'!J$9&lt;$E$2-($S149*($E$2/200)),'Données résultat'!J$9&gt;$E$2-($S150*($E$2/200))),$T150,0)</f>
        <v>0</v>
      </c>
      <c r="AA150">
        <f>IF(AND('Données résultat'!K$9&lt;$E$2-($S149*($E$2/200)),'Données résultat'!K$9&gt;$E$2-($S150*($E$2/200))),$T150,0)</f>
        <v>0</v>
      </c>
      <c r="AB150">
        <f>IF(AND('Données résultat'!L$9&lt;$E$2-($S149*($E$2/200)),'Données résultat'!L$9&gt;$E$2-($S150*($E$2/200))),$T150,0)</f>
        <v>0</v>
      </c>
      <c r="AC150">
        <f>IF(AND('Données résultat'!M$9&lt;$E$2-($S149*($E$2/200)),'Données résultat'!M$9&gt;$E$2-($S150*($E$2/200))),$T150,0)</f>
        <v>0</v>
      </c>
      <c r="AD150">
        <f>IF(AND('Données résultat'!N$9&lt;$E$2-($S149*($E$2/200)),'Données résultat'!N$9&gt;$E$2-($S150*($E$2/200))),$T150,0)</f>
        <v>0</v>
      </c>
    </row>
    <row r="151" spans="1:30" x14ac:dyDescent="0.25">
      <c r="A151">
        <f t="shared" si="23"/>
        <v>72</v>
      </c>
      <c r="D151">
        <f t="shared" si="26"/>
        <v>31</v>
      </c>
      <c r="E151" s="24">
        <f t="shared" si="27"/>
        <v>70.060000000000628</v>
      </c>
      <c r="F151">
        <f t="shared" si="25"/>
        <v>31</v>
      </c>
      <c r="S151">
        <v>150</v>
      </c>
      <c r="T151">
        <f t="shared" si="24"/>
        <v>25.5</v>
      </c>
      <c r="U151">
        <f>IF(AND('Données résultat'!E$9&lt;$E$2-($S150*($E$2/200)),'Données résultat'!E$9&gt;$E$2-($S151*($E$2/200))),$T151,0)</f>
        <v>0</v>
      </c>
      <c r="V151">
        <f>IF(AND('Données résultat'!F$9&lt;$E$2-($S150*($E$2/200)),'Données résultat'!F$9&gt;$E$2-($S151*($E$2/200))),$T151,0)</f>
        <v>0</v>
      </c>
      <c r="W151">
        <f>IF(AND('Données résultat'!G$9&lt;$E$2-($S150*($E$2/200)),'Données résultat'!G$9&gt;$E$2-($S151*($E$2/200))),$T151,0)</f>
        <v>0</v>
      </c>
      <c r="X151">
        <f>IF(AND('Données résultat'!H$9&lt;$E$2-($S150*($E$2/200)),'Données résultat'!H$9&gt;$E$2-($S151*($E$2/200))),$T151,0)</f>
        <v>0</v>
      </c>
      <c r="Y151">
        <f>IF(AND('Données résultat'!I$9&lt;$E$2-($S150*($E$2/200)),'Données résultat'!I$9&gt;$E$2-($S151*($E$2/200))),$T151,0)</f>
        <v>0</v>
      </c>
      <c r="Z151">
        <f>IF(AND('Données résultat'!J$9&lt;$E$2-($S150*($E$2/200)),'Données résultat'!J$9&gt;$E$2-($S151*($E$2/200))),$T151,0)</f>
        <v>0</v>
      </c>
      <c r="AA151">
        <f>IF(AND('Données résultat'!K$9&lt;$E$2-($S150*($E$2/200)),'Données résultat'!K$9&gt;$E$2-($S151*($E$2/200))),$T151,0)</f>
        <v>0</v>
      </c>
      <c r="AB151">
        <f>IF(AND('Données résultat'!L$9&lt;$E$2-($S150*($E$2/200)),'Données résultat'!L$9&gt;$E$2-($S151*($E$2/200))),$T151,0)</f>
        <v>0</v>
      </c>
      <c r="AC151">
        <f>IF(AND('Données résultat'!M$9&lt;$E$2-($S150*($E$2/200)),'Données résultat'!M$9&gt;$E$2-($S151*($E$2/200))),$T151,0)</f>
        <v>0</v>
      </c>
      <c r="AD151">
        <f>IF(AND('Données résultat'!N$9&lt;$E$2-($S150*($E$2/200)),'Données résultat'!N$9&gt;$E$2-($S151*($E$2/200))),$T151,0)</f>
        <v>0</v>
      </c>
    </row>
    <row r="152" spans="1:30" x14ac:dyDescent="0.25">
      <c r="A152">
        <f t="shared" ref="A152:A183" si="28">A151+1</f>
        <v>73</v>
      </c>
      <c r="D152">
        <f t="shared" si="26"/>
        <v>30.5</v>
      </c>
      <c r="E152" s="24">
        <f t="shared" si="27"/>
        <v>68.930000000000632</v>
      </c>
      <c r="F152">
        <f t="shared" si="25"/>
        <v>30.5</v>
      </c>
      <c r="S152">
        <v>151</v>
      </c>
      <c r="T152">
        <f t="shared" si="24"/>
        <v>25</v>
      </c>
      <c r="U152">
        <f>IF(AND('Données résultat'!E$9&lt;$E$2-($S151*($E$2/200)),'Données résultat'!E$9&gt;$E$2-($S152*($E$2/200))),$T152,0)</f>
        <v>0</v>
      </c>
      <c r="V152">
        <f>IF(AND('Données résultat'!F$9&lt;$E$2-($S151*($E$2/200)),'Données résultat'!F$9&gt;$E$2-($S152*($E$2/200))),$T152,0)</f>
        <v>0</v>
      </c>
      <c r="W152">
        <f>IF(AND('Données résultat'!G$9&lt;$E$2-($S151*($E$2/200)),'Données résultat'!G$9&gt;$E$2-($S152*($E$2/200))),$T152,0)</f>
        <v>0</v>
      </c>
      <c r="X152">
        <f>IF(AND('Données résultat'!H$9&lt;$E$2-($S151*($E$2/200)),'Données résultat'!H$9&gt;$E$2-($S152*($E$2/200))),$T152,0)</f>
        <v>0</v>
      </c>
      <c r="Y152">
        <f>IF(AND('Données résultat'!I$9&lt;$E$2-($S151*($E$2/200)),'Données résultat'!I$9&gt;$E$2-($S152*($E$2/200))),$T152,0)</f>
        <v>0</v>
      </c>
      <c r="Z152">
        <f>IF(AND('Données résultat'!J$9&lt;$E$2-($S151*($E$2/200)),'Données résultat'!J$9&gt;$E$2-($S152*($E$2/200))),$T152,0)</f>
        <v>0</v>
      </c>
      <c r="AA152">
        <f>IF(AND('Données résultat'!K$9&lt;$E$2-($S151*($E$2/200)),'Données résultat'!K$9&gt;$E$2-($S152*($E$2/200))),$T152,0)</f>
        <v>0</v>
      </c>
      <c r="AB152">
        <f>IF(AND('Données résultat'!L$9&lt;$E$2-($S151*($E$2/200)),'Données résultat'!L$9&gt;$E$2-($S152*($E$2/200))),$T152,0)</f>
        <v>0</v>
      </c>
      <c r="AC152">
        <f>IF(AND('Données résultat'!M$9&lt;$E$2-($S151*($E$2/200)),'Données résultat'!M$9&gt;$E$2-($S152*($E$2/200))),$T152,0)</f>
        <v>0</v>
      </c>
      <c r="AD152">
        <f>IF(AND('Données résultat'!N$9&lt;$E$2-($S151*($E$2/200)),'Données résultat'!N$9&gt;$E$2-($S152*($E$2/200))),$T152,0)</f>
        <v>0</v>
      </c>
    </row>
    <row r="153" spans="1:30" x14ac:dyDescent="0.25">
      <c r="A153">
        <f t="shared" si="28"/>
        <v>74</v>
      </c>
      <c r="D153">
        <f t="shared" si="26"/>
        <v>30</v>
      </c>
      <c r="E153" s="24">
        <f t="shared" si="27"/>
        <v>67.800000000000637</v>
      </c>
      <c r="F153">
        <f t="shared" si="25"/>
        <v>30</v>
      </c>
      <c r="S153">
        <v>152</v>
      </c>
      <c r="T153">
        <f t="shared" si="24"/>
        <v>24.5</v>
      </c>
      <c r="U153">
        <f>IF(AND('Données résultat'!E$9&lt;$E$2-($S152*($E$2/200)),'Données résultat'!E$9&gt;$E$2-($S153*($E$2/200))),$T153,0)</f>
        <v>0</v>
      </c>
      <c r="V153">
        <f>IF(AND('Données résultat'!F$9&lt;$E$2-($S152*($E$2/200)),'Données résultat'!F$9&gt;$E$2-($S153*($E$2/200))),$T153,0)</f>
        <v>0</v>
      </c>
      <c r="W153">
        <f>IF(AND('Données résultat'!G$9&lt;$E$2-($S152*($E$2/200)),'Données résultat'!G$9&gt;$E$2-($S153*($E$2/200))),$T153,0)</f>
        <v>0</v>
      </c>
      <c r="X153">
        <f>IF(AND('Données résultat'!H$9&lt;$E$2-($S152*($E$2/200)),'Données résultat'!H$9&gt;$E$2-($S153*($E$2/200))),$T153,0)</f>
        <v>0</v>
      </c>
      <c r="Y153">
        <f>IF(AND('Données résultat'!I$9&lt;$E$2-($S152*($E$2/200)),'Données résultat'!I$9&gt;$E$2-($S153*($E$2/200))),$T153,0)</f>
        <v>0</v>
      </c>
      <c r="Z153">
        <f>IF(AND('Données résultat'!J$9&lt;$E$2-($S152*($E$2/200)),'Données résultat'!J$9&gt;$E$2-($S153*($E$2/200))),$T153,0)</f>
        <v>0</v>
      </c>
      <c r="AA153">
        <f>IF(AND('Données résultat'!K$9&lt;$E$2-($S152*($E$2/200)),'Données résultat'!K$9&gt;$E$2-($S153*($E$2/200))),$T153,0)</f>
        <v>0</v>
      </c>
      <c r="AB153">
        <f>IF(AND('Données résultat'!L$9&lt;$E$2-($S152*($E$2/200)),'Données résultat'!L$9&gt;$E$2-($S153*($E$2/200))),$T153,0)</f>
        <v>0</v>
      </c>
      <c r="AC153">
        <f>IF(AND('Données résultat'!M$9&lt;$E$2-($S152*($E$2/200)),'Données résultat'!M$9&gt;$E$2-($S153*($E$2/200))),$T153,0)</f>
        <v>0</v>
      </c>
      <c r="AD153">
        <f>IF(AND('Données résultat'!N$9&lt;$E$2-($S152*($E$2/200)),'Données résultat'!N$9&gt;$E$2-($S153*($E$2/200))),$T153,0)</f>
        <v>0</v>
      </c>
    </row>
    <row r="154" spans="1:30" x14ac:dyDescent="0.25">
      <c r="A154">
        <f t="shared" si="28"/>
        <v>75</v>
      </c>
      <c r="D154">
        <f t="shared" si="26"/>
        <v>29.5</v>
      </c>
      <c r="E154" s="24">
        <f t="shared" si="27"/>
        <v>66.670000000000641</v>
      </c>
      <c r="F154">
        <f t="shared" si="25"/>
        <v>29.5</v>
      </c>
      <c r="S154">
        <v>153</v>
      </c>
      <c r="T154">
        <f t="shared" si="24"/>
        <v>24</v>
      </c>
      <c r="U154">
        <f>IF(AND('Données résultat'!E$9&lt;$E$2-($S153*($E$2/200)),'Données résultat'!E$9&gt;$E$2-($S154*($E$2/200))),$T154,0)</f>
        <v>0</v>
      </c>
      <c r="V154">
        <f>IF(AND('Données résultat'!F$9&lt;$E$2-($S153*($E$2/200)),'Données résultat'!F$9&gt;$E$2-($S154*($E$2/200))),$T154,0)</f>
        <v>0</v>
      </c>
      <c r="W154">
        <f>IF(AND('Données résultat'!G$9&lt;$E$2-($S153*($E$2/200)),'Données résultat'!G$9&gt;$E$2-($S154*($E$2/200))),$T154,0)</f>
        <v>0</v>
      </c>
      <c r="X154">
        <f>IF(AND('Données résultat'!H$9&lt;$E$2-($S153*($E$2/200)),'Données résultat'!H$9&gt;$E$2-($S154*($E$2/200))),$T154,0)</f>
        <v>0</v>
      </c>
      <c r="Y154">
        <f>IF(AND('Données résultat'!I$9&lt;$E$2-($S153*($E$2/200)),'Données résultat'!I$9&gt;$E$2-($S154*($E$2/200))),$T154,0)</f>
        <v>0</v>
      </c>
      <c r="Z154">
        <f>IF(AND('Données résultat'!J$9&lt;$E$2-($S153*($E$2/200)),'Données résultat'!J$9&gt;$E$2-($S154*($E$2/200))),$T154,0)</f>
        <v>0</v>
      </c>
      <c r="AA154">
        <f>IF(AND('Données résultat'!K$9&lt;$E$2-($S153*($E$2/200)),'Données résultat'!K$9&gt;$E$2-($S154*($E$2/200))),$T154,0)</f>
        <v>0</v>
      </c>
      <c r="AB154">
        <f>IF(AND('Données résultat'!L$9&lt;$E$2-($S153*($E$2/200)),'Données résultat'!L$9&gt;$E$2-($S154*($E$2/200))),$T154,0)</f>
        <v>0</v>
      </c>
      <c r="AC154">
        <f>IF(AND('Données résultat'!M$9&lt;$E$2-($S153*($E$2/200)),'Données résultat'!M$9&gt;$E$2-($S154*($E$2/200))),$T154,0)</f>
        <v>0</v>
      </c>
      <c r="AD154">
        <f>IF(AND('Données résultat'!N$9&lt;$E$2-($S153*($E$2/200)),'Données résultat'!N$9&gt;$E$2-($S154*($E$2/200))),$T154,0)</f>
        <v>0</v>
      </c>
    </row>
    <row r="155" spans="1:30" x14ac:dyDescent="0.25">
      <c r="A155">
        <f t="shared" si="28"/>
        <v>76</v>
      </c>
      <c r="D155">
        <f t="shared" si="26"/>
        <v>29</v>
      </c>
      <c r="E155" s="24">
        <f t="shared" si="27"/>
        <v>65.540000000000646</v>
      </c>
      <c r="F155">
        <f t="shared" si="25"/>
        <v>29</v>
      </c>
      <c r="S155">
        <v>154</v>
      </c>
      <c r="T155">
        <f t="shared" si="24"/>
        <v>23.5</v>
      </c>
      <c r="U155">
        <f>IF(AND('Données résultat'!E$9&lt;$E$2-($S154*($E$2/200)),'Données résultat'!E$9&gt;$E$2-($S155*($E$2/200))),$T155,0)</f>
        <v>0</v>
      </c>
      <c r="V155">
        <f>IF(AND('Données résultat'!F$9&lt;$E$2-($S154*($E$2/200)),'Données résultat'!F$9&gt;$E$2-($S155*($E$2/200))),$T155,0)</f>
        <v>0</v>
      </c>
      <c r="W155">
        <f>IF(AND('Données résultat'!G$9&lt;$E$2-($S154*($E$2/200)),'Données résultat'!G$9&gt;$E$2-($S155*($E$2/200))),$T155,0)</f>
        <v>0</v>
      </c>
      <c r="X155">
        <f>IF(AND('Données résultat'!H$9&lt;$E$2-($S154*($E$2/200)),'Données résultat'!H$9&gt;$E$2-($S155*($E$2/200))),$T155,0)</f>
        <v>0</v>
      </c>
      <c r="Y155">
        <f>IF(AND('Données résultat'!I$9&lt;$E$2-($S154*($E$2/200)),'Données résultat'!I$9&gt;$E$2-($S155*($E$2/200))),$T155,0)</f>
        <v>0</v>
      </c>
      <c r="Z155">
        <f>IF(AND('Données résultat'!J$9&lt;$E$2-($S154*($E$2/200)),'Données résultat'!J$9&gt;$E$2-($S155*($E$2/200))),$T155,0)</f>
        <v>0</v>
      </c>
      <c r="AA155">
        <f>IF(AND('Données résultat'!K$9&lt;$E$2-($S154*($E$2/200)),'Données résultat'!K$9&gt;$E$2-($S155*($E$2/200))),$T155,0)</f>
        <v>0</v>
      </c>
      <c r="AB155">
        <f>IF(AND('Données résultat'!L$9&lt;$E$2-($S154*($E$2/200)),'Données résultat'!L$9&gt;$E$2-($S155*($E$2/200))),$T155,0)</f>
        <v>0</v>
      </c>
      <c r="AC155">
        <f>IF(AND('Données résultat'!M$9&lt;$E$2-($S154*($E$2/200)),'Données résultat'!M$9&gt;$E$2-($S155*($E$2/200))),$T155,0)</f>
        <v>0</v>
      </c>
      <c r="AD155">
        <f>IF(AND('Données résultat'!N$9&lt;$E$2-($S154*($E$2/200)),'Données résultat'!N$9&gt;$E$2-($S155*($E$2/200))),$T155,0)</f>
        <v>0</v>
      </c>
    </row>
    <row r="156" spans="1:30" x14ac:dyDescent="0.25">
      <c r="A156">
        <f t="shared" si="28"/>
        <v>77</v>
      </c>
      <c r="D156">
        <f t="shared" si="26"/>
        <v>28.5</v>
      </c>
      <c r="E156" s="24">
        <f t="shared" si="27"/>
        <v>64.41000000000065</v>
      </c>
      <c r="F156">
        <f t="shared" si="25"/>
        <v>28.5</v>
      </c>
      <c r="S156">
        <v>155</v>
      </c>
      <c r="T156">
        <f t="shared" si="24"/>
        <v>23</v>
      </c>
      <c r="U156">
        <f>IF(AND('Données résultat'!E$9&lt;$E$2-($S155*($E$2/200)),'Données résultat'!E$9&gt;$E$2-($S156*($E$2/200))),$T156,0)</f>
        <v>0</v>
      </c>
      <c r="V156">
        <f>IF(AND('Données résultat'!F$9&lt;$E$2-($S155*($E$2/200)),'Données résultat'!F$9&gt;$E$2-($S156*($E$2/200))),$T156,0)</f>
        <v>0</v>
      </c>
      <c r="W156">
        <f>IF(AND('Données résultat'!G$9&lt;$E$2-($S155*($E$2/200)),'Données résultat'!G$9&gt;$E$2-($S156*($E$2/200))),$T156,0)</f>
        <v>0</v>
      </c>
      <c r="X156">
        <f>IF(AND('Données résultat'!H$9&lt;$E$2-($S155*($E$2/200)),'Données résultat'!H$9&gt;$E$2-($S156*($E$2/200))),$T156,0)</f>
        <v>0</v>
      </c>
      <c r="Y156">
        <f>IF(AND('Données résultat'!I$9&lt;$E$2-($S155*($E$2/200)),'Données résultat'!I$9&gt;$E$2-($S156*($E$2/200))),$T156,0)</f>
        <v>0</v>
      </c>
      <c r="Z156">
        <f>IF(AND('Données résultat'!J$9&lt;$E$2-($S155*($E$2/200)),'Données résultat'!J$9&gt;$E$2-($S156*($E$2/200))),$T156,0)</f>
        <v>0</v>
      </c>
      <c r="AA156">
        <f>IF(AND('Données résultat'!K$9&lt;$E$2-($S155*($E$2/200)),'Données résultat'!K$9&gt;$E$2-($S156*($E$2/200))),$T156,0)</f>
        <v>0</v>
      </c>
      <c r="AB156">
        <f>IF(AND('Données résultat'!L$9&lt;$E$2-($S155*($E$2/200)),'Données résultat'!L$9&gt;$E$2-($S156*($E$2/200))),$T156,0)</f>
        <v>0</v>
      </c>
      <c r="AC156">
        <f>IF(AND('Données résultat'!M$9&lt;$E$2-($S155*($E$2/200)),'Données résultat'!M$9&gt;$E$2-($S156*($E$2/200))),$T156,0)</f>
        <v>0</v>
      </c>
      <c r="AD156">
        <f>IF(AND('Données résultat'!N$9&lt;$E$2-($S155*($E$2/200)),'Données résultat'!N$9&gt;$E$2-($S156*($E$2/200))),$T156,0)</f>
        <v>0</v>
      </c>
    </row>
    <row r="157" spans="1:30" x14ac:dyDescent="0.25">
      <c r="A157">
        <f t="shared" si="28"/>
        <v>78</v>
      </c>
      <c r="D157">
        <f t="shared" si="26"/>
        <v>28</v>
      </c>
      <c r="E157" s="24">
        <f t="shared" si="27"/>
        <v>63.280000000000648</v>
      </c>
      <c r="F157">
        <f t="shared" si="25"/>
        <v>28</v>
      </c>
      <c r="S157">
        <v>156</v>
      </c>
      <c r="T157">
        <f t="shared" si="24"/>
        <v>22.5</v>
      </c>
      <c r="U157">
        <f>IF(AND('Données résultat'!E$9&lt;$E$2-($S156*($E$2/200)),'Données résultat'!E$9&gt;$E$2-($S157*($E$2/200))),$T157,0)</f>
        <v>0</v>
      </c>
      <c r="V157">
        <f>IF(AND('Données résultat'!F$9&lt;$E$2-($S156*($E$2/200)),'Données résultat'!F$9&gt;$E$2-($S157*($E$2/200))),$T157,0)</f>
        <v>0</v>
      </c>
      <c r="W157">
        <f>IF(AND('Données résultat'!G$9&lt;$E$2-($S156*($E$2/200)),'Données résultat'!G$9&gt;$E$2-($S157*($E$2/200))),$T157,0)</f>
        <v>0</v>
      </c>
      <c r="X157">
        <f>IF(AND('Données résultat'!H$9&lt;$E$2-($S156*($E$2/200)),'Données résultat'!H$9&gt;$E$2-($S157*($E$2/200))),$T157,0)</f>
        <v>0</v>
      </c>
      <c r="Y157">
        <f>IF(AND('Données résultat'!I$9&lt;$E$2-($S156*($E$2/200)),'Données résultat'!I$9&gt;$E$2-($S157*($E$2/200))),$T157,0)</f>
        <v>0</v>
      </c>
      <c r="Z157">
        <f>IF(AND('Données résultat'!J$9&lt;$E$2-($S156*($E$2/200)),'Données résultat'!J$9&gt;$E$2-($S157*($E$2/200))),$T157,0)</f>
        <v>0</v>
      </c>
      <c r="AA157">
        <f>IF(AND('Données résultat'!K$9&lt;$E$2-($S156*($E$2/200)),'Données résultat'!K$9&gt;$E$2-($S157*($E$2/200))),$T157,0)</f>
        <v>0</v>
      </c>
      <c r="AB157">
        <f>IF(AND('Données résultat'!L$9&lt;$E$2-($S156*($E$2/200)),'Données résultat'!L$9&gt;$E$2-($S157*($E$2/200))),$T157,0)</f>
        <v>0</v>
      </c>
      <c r="AC157">
        <f>IF(AND('Données résultat'!M$9&lt;$E$2-($S156*($E$2/200)),'Données résultat'!M$9&gt;$E$2-($S157*($E$2/200))),$T157,0)</f>
        <v>0</v>
      </c>
      <c r="AD157">
        <f>IF(AND('Données résultat'!N$9&lt;$E$2-($S156*($E$2/200)),'Données résultat'!N$9&gt;$E$2-($S157*($E$2/200))),$T157,0)</f>
        <v>0</v>
      </c>
    </row>
    <row r="158" spans="1:30" x14ac:dyDescent="0.25">
      <c r="A158">
        <f t="shared" si="28"/>
        <v>79</v>
      </c>
      <c r="D158">
        <f t="shared" si="26"/>
        <v>27.5</v>
      </c>
      <c r="E158" s="24">
        <f t="shared" si="27"/>
        <v>62.150000000000645</v>
      </c>
      <c r="F158">
        <f t="shared" si="25"/>
        <v>27.5</v>
      </c>
      <c r="S158">
        <v>157</v>
      </c>
      <c r="T158">
        <f t="shared" si="24"/>
        <v>22</v>
      </c>
      <c r="U158">
        <f>IF(AND('Données résultat'!E$9&lt;$E$2-($S157*($E$2/200)),'Données résultat'!E$9&gt;$E$2-($S158*($E$2/200))),$T158,0)</f>
        <v>0</v>
      </c>
      <c r="V158">
        <f>IF(AND('Données résultat'!F$9&lt;$E$2-($S157*($E$2/200)),'Données résultat'!F$9&gt;$E$2-($S158*($E$2/200))),$T158,0)</f>
        <v>0</v>
      </c>
      <c r="W158">
        <f>IF(AND('Données résultat'!G$9&lt;$E$2-($S157*($E$2/200)),'Données résultat'!G$9&gt;$E$2-($S158*($E$2/200))),$T158,0)</f>
        <v>0</v>
      </c>
      <c r="X158">
        <f>IF(AND('Données résultat'!H$9&lt;$E$2-($S157*($E$2/200)),'Données résultat'!H$9&gt;$E$2-($S158*($E$2/200))),$T158,0)</f>
        <v>0</v>
      </c>
      <c r="Y158">
        <f>IF(AND('Données résultat'!I$9&lt;$E$2-($S157*($E$2/200)),'Données résultat'!I$9&gt;$E$2-($S158*($E$2/200))),$T158,0)</f>
        <v>0</v>
      </c>
      <c r="Z158">
        <f>IF(AND('Données résultat'!J$9&lt;$E$2-($S157*($E$2/200)),'Données résultat'!J$9&gt;$E$2-($S158*($E$2/200))),$T158,0)</f>
        <v>0</v>
      </c>
      <c r="AA158">
        <f>IF(AND('Données résultat'!K$9&lt;$E$2-($S157*($E$2/200)),'Données résultat'!K$9&gt;$E$2-($S158*($E$2/200))),$T158,0)</f>
        <v>0</v>
      </c>
      <c r="AB158">
        <f>IF(AND('Données résultat'!L$9&lt;$E$2-($S157*($E$2/200)),'Données résultat'!L$9&gt;$E$2-($S158*($E$2/200))),$T158,0)</f>
        <v>0</v>
      </c>
      <c r="AC158">
        <f>IF(AND('Données résultat'!M$9&lt;$E$2-($S157*($E$2/200)),'Données résultat'!M$9&gt;$E$2-($S158*($E$2/200))),$T158,0)</f>
        <v>0</v>
      </c>
      <c r="AD158">
        <f>IF(AND('Données résultat'!N$9&lt;$E$2-($S157*($E$2/200)),'Données résultat'!N$9&gt;$E$2-($S158*($E$2/200))),$T158,0)</f>
        <v>0</v>
      </c>
    </row>
    <row r="159" spans="1:30" x14ac:dyDescent="0.25">
      <c r="A159">
        <f t="shared" si="28"/>
        <v>80</v>
      </c>
      <c r="D159">
        <f t="shared" si="26"/>
        <v>27</v>
      </c>
      <c r="E159" s="24">
        <f t="shared" si="27"/>
        <v>61.020000000000643</v>
      </c>
      <c r="F159">
        <f t="shared" si="25"/>
        <v>27</v>
      </c>
      <c r="S159">
        <v>158</v>
      </c>
      <c r="T159">
        <f t="shared" si="24"/>
        <v>21.5</v>
      </c>
      <c r="U159">
        <f>IF(AND('Données résultat'!E$9&lt;$E$2-($S158*($E$2/200)),'Données résultat'!E$9&gt;$E$2-($S159*($E$2/200))),$T159,0)</f>
        <v>0</v>
      </c>
      <c r="V159">
        <f>IF(AND('Données résultat'!F$9&lt;$E$2-($S158*($E$2/200)),'Données résultat'!F$9&gt;$E$2-($S159*($E$2/200))),$T159,0)</f>
        <v>0</v>
      </c>
      <c r="W159">
        <f>IF(AND('Données résultat'!G$9&lt;$E$2-($S158*($E$2/200)),'Données résultat'!G$9&gt;$E$2-($S159*($E$2/200))),$T159,0)</f>
        <v>0</v>
      </c>
      <c r="X159">
        <f>IF(AND('Données résultat'!H$9&lt;$E$2-($S158*($E$2/200)),'Données résultat'!H$9&gt;$E$2-($S159*($E$2/200))),$T159,0)</f>
        <v>0</v>
      </c>
      <c r="Y159">
        <f>IF(AND('Données résultat'!I$9&lt;$E$2-($S158*($E$2/200)),'Données résultat'!I$9&gt;$E$2-($S159*($E$2/200))),$T159,0)</f>
        <v>0</v>
      </c>
      <c r="Z159">
        <f>IF(AND('Données résultat'!J$9&lt;$E$2-($S158*($E$2/200)),'Données résultat'!J$9&gt;$E$2-($S159*($E$2/200))),$T159,0)</f>
        <v>0</v>
      </c>
      <c r="AA159">
        <f>IF(AND('Données résultat'!K$9&lt;$E$2-($S158*($E$2/200)),'Données résultat'!K$9&gt;$E$2-($S159*($E$2/200))),$T159,0)</f>
        <v>0</v>
      </c>
      <c r="AB159">
        <f>IF(AND('Données résultat'!L$9&lt;$E$2-($S158*($E$2/200)),'Données résultat'!L$9&gt;$E$2-($S159*($E$2/200))),$T159,0)</f>
        <v>0</v>
      </c>
      <c r="AC159">
        <f>IF(AND('Données résultat'!M$9&lt;$E$2-($S158*($E$2/200)),'Données résultat'!M$9&gt;$E$2-($S159*($E$2/200))),$T159,0)</f>
        <v>0</v>
      </c>
      <c r="AD159">
        <f>IF(AND('Données résultat'!N$9&lt;$E$2-($S158*($E$2/200)),'Données résultat'!N$9&gt;$E$2-($S159*($E$2/200))),$T159,0)</f>
        <v>0</v>
      </c>
    </row>
    <row r="160" spans="1:30" x14ac:dyDescent="0.25">
      <c r="A160">
        <f t="shared" si="28"/>
        <v>81</v>
      </c>
      <c r="D160">
        <f t="shared" si="26"/>
        <v>26.5</v>
      </c>
      <c r="E160" s="24">
        <f t="shared" si="27"/>
        <v>59.89000000000064</v>
      </c>
      <c r="F160">
        <f t="shared" si="25"/>
        <v>26.5</v>
      </c>
      <c r="S160">
        <v>159</v>
      </c>
      <c r="T160">
        <f t="shared" si="24"/>
        <v>21</v>
      </c>
      <c r="U160">
        <f>IF(AND('Données résultat'!E$9&lt;$E$2-($S159*($E$2/200)),'Données résultat'!E$9&gt;$E$2-($S160*($E$2/200))),$T160,0)</f>
        <v>0</v>
      </c>
      <c r="V160">
        <f>IF(AND('Données résultat'!F$9&lt;$E$2-($S159*($E$2/200)),'Données résultat'!F$9&gt;$E$2-($S160*($E$2/200))),$T160,0)</f>
        <v>0</v>
      </c>
      <c r="W160">
        <f>IF(AND('Données résultat'!G$9&lt;$E$2-($S159*($E$2/200)),'Données résultat'!G$9&gt;$E$2-($S160*($E$2/200))),$T160,0)</f>
        <v>0</v>
      </c>
      <c r="X160">
        <f>IF(AND('Données résultat'!H$9&lt;$E$2-($S159*($E$2/200)),'Données résultat'!H$9&gt;$E$2-($S160*($E$2/200))),$T160,0)</f>
        <v>0</v>
      </c>
      <c r="Y160">
        <f>IF(AND('Données résultat'!I$9&lt;$E$2-($S159*($E$2/200)),'Données résultat'!I$9&gt;$E$2-($S160*($E$2/200))),$T160,0)</f>
        <v>0</v>
      </c>
      <c r="Z160">
        <f>IF(AND('Données résultat'!J$9&lt;$E$2-($S159*($E$2/200)),'Données résultat'!J$9&gt;$E$2-($S160*($E$2/200))),$T160,0)</f>
        <v>0</v>
      </c>
      <c r="AA160">
        <f>IF(AND('Données résultat'!K$9&lt;$E$2-($S159*($E$2/200)),'Données résultat'!K$9&gt;$E$2-($S160*($E$2/200))),$T160,0)</f>
        <v>0</v>
      </c>
      <c r="AB160">
        <f>IF(AND('Données résultat'!L$9&lt;$E$2-($S159*($E$2/200)),'Données résultat'!L$9&gt;$E$2-($S160*($E$2/200))),$T160,0)</f>
        <v>0</v>
      </c>
      <c r="AC160">
        <f>IF(AND('Données résultat'!M$9&lt;$E$2-($S159*($E$2/200)),'Données résultat'!M$9&gt;$E$2-($S160*($E$2/200))),$T160,0)</f>
        <v>0</v>
      </c>
      <c r="AD160">
        <f>IF(AND('Données résultat'!N$9&lt;$E$2-($S159*($E$2/200)),'Données résultat'!N$9&gt;$E$2-($S160*($E$2/200))),$T160,0)</f>
        <v>0</v>
      </c>
    </row>
    <row r="161" spans="1:30" x14ac:dyDescent="0.25">
      <c r="A161">
        <f t="shared" si="28"/>
        <v>82</v>
      </c>
      <c r="D161">
        <f t="shared" si="26"/>
        <v>26</v>
      </c>
      <c r="E161" s="24">
        <f t="shared" si="27"/>
        <v>58.760000000000637</v>
      </c>
      <c r="F161">
        <f t="shared" si="25"/>
        <v>26</v>
      </c>
      <c r="S161">
        <v>160</v>
      </c>
      <c r="T161">
        <f t="shared" si="24"/>
        <v>20.5</v>
      </c>
      <c r="U161">
        <f>IF(AND('Données résultat'!E$9&lt;$E$2-($S160*($E$2/200)),'Données résultat'!E$9&gt;$E$2-($S161*($E$2/200))),$T161,0)</f>
        <v>0</v>
      </c>
      <c r="V161">
        <f>IF(AND('Données résultat'!F$9&lt;$E$2-($S160*($E$2/200)),'Données résultat'!F$9&gt;$E$2-($S161*($E$2/200))),$T161,0)</f>
        <v>0</v>
      </c>
      <c r="W161">
        <f>IF(AND('Données résultat'!G$9&lt;$E$2-($S160*($E$2/200)),'Données résultat'!G$9&gt;$E$2-($S161*($E$2/200))),$T161,0)</f>
        <v>0</v>
      </c>
      <c r="X161">
        <f>IF(AND('Données résultat'!H$9&lt;$E$2-($S160*($E$2/200)),'Données résultat'!H$9&gt;$E$2-($S161*($E$2/200))),$T161,0)</f>
        <v>0</v>
      </c>
      <c r="Y161">
        <f>IF(AND('Données résultat'!I$9&lt;$E$2-($S160*($E$2/200)),'Données résultat'!I$9&gt;$E$2-($S161*($E$2/200))),$T161,0)</f>
        <v>0</v>
      </c>
      <c r="Z161">
        <f>IF(AND('Données résultat'!J$9&lt;$E$2-($S160*($E$2/200)),'Données résultat'!J$9&gt;$E$2-($S161*($E$2/200))),$T161,0)</f>
        <v>0</v>
      </c>
      <c r="AA161">
        <f>IF(AND('Données résultat'!K$9&lt;$E$2-($S160*($E$2/200)),'Données résultat'!K$9&gt;$E$2-($S161*($E$2/200))),$T161,0)</f>
        <v>0</v>
      </c>
      <c r="AB161">
        <f>IF(AND('Données résultat'!L$9&lt;$E$2-($S160*($E$2/200)),'Données résultat'!L$9&gt;$E$2-($S161*($E$2/200))),$T161,0)</f>
        <v>0</v>
      </c>
      <c r="AC161">
        <f>IF(AND('Données résultat'!M$9&lt;$E$2-($S160*($E$2/200)),'Données résultat'!M$9&gt;$E$2-($S161*($E$2/200))),$T161,0)</f>
        <v>0</v>
      </c>
      <c r="AD161">
        <f>IF(AND('Données résultat'!N$9&lt;$E$2-($S160*($E$2/200)),'Données résultat'!N$9&gt;$E$2-($S161*($E$2/200))),$T161,0)</f>
        <v>0</v>
      </c>
    </row>
    <row r="162" spans="1:30" x14ac:dyDescent="0.25">
      <c r="A162">
        <f t="shared" si="28"/>
        <v>83</v>
      </c>
      <c r="D162">
        <f t="shared" si="26"/>
        <v>25.5</v>
      </c>
      <c r="E162" s="24">
        <f t="shared" si="27"/>
        <v>57.630000000000635</v>
      </c>
      <c r="F162">
        <f t="shared" si="25"/>
        <v>25.5</v>
      </c>
      <c r="S162">
        <v>161</v>
      </c>
      <c r="T162">
        <f t="shared" si="24"/>
        <v>20</v>
      </c>
      <c r="U162">
        <f>IF(AND('Données résultat'!E$9&lt;$E$2-($S161*($E$2/200)),'Données résultat'!E$9&gt;$E$2-($S162*($E$2/200))),$T162,0)</f>
        <v>0</v>
      </c>
      <c r="V162">
        <f>IF(AND('Données résultat'!F$9&lt;$E$2-($S161*($E$2/200)),'Données résultat'!F$9&gt;$E$2-($S162*($E$2/200))),$T162,0)</f>
        <v>0</v>
      </c>
      <c r="W162">
        <f>IF(AND('Données résultat'!G$9&lt;$E$2-($S161*($E$2/200)),'Données résultat'!G$9&gt;$E$2-($S162*($E$2/200))),$T162,0)</f>
        <v>0</v>
      </c>
      <c r="X162">
        <f>IF(AND('Données résultat'!H$9&lt;$E$2-($S161*($E$2/200)),'Données résultat'!H$9&gt;$E$2-($S162*($E$2/200))),$T162,0)</f>
        <v>0</v>
      </c>
      <c r="Y162">
        <f>IF(AND('Données résultat'!I$9&lt;$E$2-($S161*($E$2/200)),'Données résultat'!I$9&gt;$E$2-($S162*($E$2/200))),$T162,0)</f>
        <v>0</v>
      </c>
      <c r="Z162">
        <f>IF(AND('Données résultat'!J$9&lt;$E$2-($S161*($E$2/200)),'Données résultat'!J$9&gt;$E$2-($S162*($E$2/200))),$T162,0)</f>
        <v>0</v>
      </c>
      <c r="AA162">
        <f>IF(AND('Données résultat'!K$9&lt;$E$2-($S161*($E$2/200)),'Données résultat'!K$9&gt;$E$2-($S162*($E$2/200))),$T162,0)</f>
        <v>0</v>
      </c>
      <c r="AB162">
        <f>IF(AND('Données résultat'!L$9&lt;$E$2-($S161*($E$2/200)),'Données résultat'!L$9&gt;$E$2-($S162*($E$2/200))),$T162,0)</f>
        <v>0</v>
      </c>
      <c r="AC162">
        <f>IF(AND('Données résultat'!M$9&lt;$E$2-($S161*($E$2/200)),'Données résultat'!M$9&gt;$E$2-($S162*($E$2/200))),$T162,0)</f>
        <v>0</v>
      </c>
      <c r="AD162">
        <f>IF(AND('Données résultat'!N$9&lt;$E$2-($S161*($E$2/200)),'Données résultat'!N$9&gt;$E$2-($S162*($E$2/200))),$T162,0)</f>
        <v>0</v>
      </c>
    </row>
    <row r="163" spans="1:30" x14ac:dyDescent="0.25">
      <c r="A163">
        <f t="shared" si="28"/>
        <v>84</v>
      </c>
      <c r="D163">
        <f t="shared" si="26"/>
        <v>25</v>
      </c>
      <c r="E163" s="24">
        <f t="shared" si="27"/>
        <v>56.500000000000632</v>
      </c>
      <c r="F163">
        <f t="shared" si="25"/>
        <v>25</v>
      </c>
      <c r="S163">
        <v>162</v>
      </c>
      <c r="T163">
        <f t="shared" ref="T163:T194" si="29">T162-0.5</f>
        <v>19.5</v>
      </c>
      <c r="U163">
        <f>IF(AND('Données résultat'!E$9&lt;$E$2-($S162*($E$2/200)),'Données résultat'!E$9&gt;$E$2-($S163*($E$2/200))),$T163,0)</f>
        <v>0</v>
      </c>
      <c r="V163">
        <f>IF(AND('Données résultat'!F$9&lt;$E$2-($S162*($E$2/200)),'Données résultat'!F$9&gt;$E$2-($S163*($E$2/200))),$T163,0)</f>
        <v>0</v>
      </c>
      <c r="W163">
        <f>IF(AND('Données résultat'!G$9&lt;$E$2-($S162*($E$2/200)),'Données résultat'!G$9&gt;$E$2-($S163*($E$2/200))),$T163,0)</f>
        <v>0</v>
      </c>
      <c r="X163">
        <f>IF(AND('Données résultat'!H$9&lt;$E$2-($S162*($E$2/200)),'Données résultat'!H$9&gt;$E$2-($S163*($E$2/200))),$T163,0)</f>
        <v>0</v>
      </c>
      <c r="Y163">
        <f>IF(AND('Données résultat'!I$9&lt;$E$2-($S162*($E$2/200)),'Données résultat'!I$9&gt;$E$2-($S163*($E$2/200))),$T163,0)</f>
        <v>0</v>
      </c>
      <c r="Z163">
        <f>IF(AND('Données résultat'!J$9&lt;$E$2-($S162*($E$2/200)),'Données résultat'!J$9&gt;$E$2-($S163*($E$2/200))),$T163,0)</f>
        <v>0</v>
      </c>
      <c r="AA163">
        <f>IF(AND('Données résultat'!K$9&lt;$E$2-($S162*($E$2/200)),'Données résultat'!K$9&gt;$E$2-($S163*($E$2/200))),$T163,0)</f>
        <v>0</v>
      </c>
      <c r="AB163">
        <f>IF(AND('Données résultat'!L$9&lt;$E$2-($S162*($E$2/200)),'Données résultat'!L$9&gt;$E$2-($S163*($E$2/200))),$T163,0)</f>
        <v>0</v>
      </c>
      <c r="AC163">
        <f>IF(AND('Données résultat'!M$9&lt;$E$2-($S162*($E$2/200)),'Données résultat'!M$9&gt;$E$2-($S163*($E$2/200))),$T163,0)</f>
        <v>0</v>
      </c>
      <c r="AD163">
        <f>IF(AND('Données résultat'!N$9&lt;$E$2-($S162*($E$2/200)),'Données résultat'!N$9&gt;$E$2-($S163*($E$2/200))),$T163,0)</f>
        <v>0</v>
      </c>
    </row>
    <row r="164" spans="1:30" x14ac:dyDescent="0.25">
      <c r="A164">
        <f t="shared" si="28"/>
        <v>85</v>
      </c>
      <c r="D164">
        <f t="shared" si="26"/>
        <v>24.5</v>
      </c>
      <c r="E164" s="24">
        <f t="shared" si="27"/>
        <v>55.37000000000063</v>
      </c>
      <c r="F164">
        <f t="shared" si="25"/>
        <v>24.5</v>
      </c>
      <c r="S164">
        <v>163</v>
      </c>
      <c r="T164">
        <f t="shared" si="29"/>
        <v>19</v>
      </c>
      <c r="U164">
        <f>IF(AND('Données résultat'!E$9&lt;$E$2-($S163*($E$2/200)),'Données résultat'!E$9&gt;$E$2-($S164*($E$2/200))),$T164,0)</f>
        <v>0</v>
      </c>
      <c r="V164">
        <f>IF(AND('Données résultat'!F$9&lt;$E$2-($S163*($E$2/200)),'Données résultat'!F$9&gt;$E$2-($S164*($E$2/200))),$T164,0)</f>
        <v>0</v>
      </c>
      <c r="W164">
        <f>IF(AND('Données résultat'!G$9&lt;$E$2-($S163*($E$2/200)),'Données résultat'!G$9&gt;$E$2-($S164*($E$2/200))),$T164,0)</f>
        <v>0</v>
      </c>
      <c r="X164">
        <f>IF(AND('Données résultat'!H$9&lt;$E$2-($S163*($E$2/200)),'Données résultat'!H$9&gt;$E$2-($S164*($E$2/200))),$T164,0)</f>
        <v>0</v>
      </c>
      <c r="Y164">
        <f>IF(AND('Données résultat'!I$9&lt;$E$2-($S163*($E$2/200)),'Données résultat'!I$9&gt;$E$2-($S164*($E$2/200))),$T164,0)</f>
        <v>0</v>
      </c>
      <c r="Z164">
        <f>IF(AND('Données résultat'!J$9&lt;$E$2-($S163*($E$2/200)),'Données résultat'!J$9&gt;$E$2-($S164*($E$2/200))),$T164,0)</f>
        <v>0</v>
      </c>
      <c r="AA164">
        <f>IF(AND('Données résultat'!K$9&lt;$E$2-($S163*($E$2/200)),'Données résultat'!K$9&gt;$E$2-($S164*($E$2/200))),$T164,0)</f>
        <v>0</v>
      </c>
      <c r="AB164">
        <f>IF(AND('Données résultat'!L$9&lt;$E$2-($S163*($E$2/200)),'Données résultat'!L$9&gt;$E$2-($S164*($E$2/200))),$T164,0)</f>
        <v>0</v>
      </c>
      <c r="AC164">
        <f>IF(AND('Données résultat'!M$9&lt;$E$2-($S163*($E$2/200)),'Données résultat'!M$9&gt;$E$2-($S164*($E$2/200))),$T164,0)</f>
        <v>0</v>
      </c>
      <c r="AD164">
        <f>IF(AND('Données résultat'!N$9&lt;$E$2-($S163*($E$2/200)),'Données résultat'!N$9&gt;$E$2-($S164*($E$2/200))),$T164,0)</f>
        <v>0</v>
      </c>
    </row>
    <row r="165" spans="1:30" x14ac:dyDescent="0.25">
      <c r="A165">
        <f t="shared" si="28"/>
        <v>86</v>
      </c>
      <c r="D165">
        <f t="shared" si="26"/>
        <v>24</v>
      </c>
      <c r="E165" s="24">
        <f t="shared" si="27"/>
        <v>54.240000000000627</v>
      </c>
      <c r="F165">
        <f t="shared" si="25"/>
        <v>24</v>
      </c>
      <c r="S165">
        <v>164</v>
      </c>
      <c r="T165">
        <f t="shared" si="29"/>
        <v>18.5</v>
      </c>
      <c r="U165">
        <f>IF(AND('Données résultat'!E$9&lt;$E$2-($S164*($E$2/200)),'Données résultat'!E$9&gt;$E$2-($S165*($E$2/200))),$T165,0)</f>
        <v>0</v>
      </c>
      <c r="V165">
        <f>IF(AND('Données résultat'!F$9&lt;$E$2-($S164*($E$2/200)),'Données résultat'!F$9&gt;$E$2-($S165*($E$2/200))),$T165,0)</f>
        <v>0</v>
      </c>
      <c r="W165">
        <f>IF(AND('Données résultat'!G$9&lt;$E$2-($S164*($E$2/200)),'Données résultat'!G$9&gt;$E$2-($S165*($E$2/200))),$T165,0)</f>
        <v>0</v>
      </c>
      <c r="X165">
        <f>IF(AND('Données résultat'!H$9&lt;$E$2-($S164*($E$2/200)),'Données résultat'!H$9&gt;$E$2-($S165*($E$2/200))),$T165,0)</f>
        <v>0</v>
      </c>
      <c r="Y165">
        <f>IF(AND('Données résultat'!I$9&lt;$E$2-($S164*($E$2/200)),'Données résultat'!I$9&gt;$E$2-($S165*($E$2/200))),$T165,0)</f>
        <v>0</v>
      </c>
      <c r="Z165">
        <f>IF(AND('Données résultat'!J$9&lt;$E$2-($S164*($E$2/200)),'Données résultat'!J$9&gt;$E$2-($S165*($E$2/200))),$T165,0)</f>
        <v>0</v>
      </c>
      <c r="AA165">
        <f>IF(AND('Données résultat'!K$9&lt;$E$2-($S164*($E$2/200)),'Données résultat'!K$9&gt;$E$2-($S165*($E$2/200))),$T165,0)</f>
        <v>0</v>
      </c>
      <c r="AB165">
        <f>IF(AND('Données résultat'!L$9&lt;$E$2-($S164*($E$2/200)),'Données résultat'!L$9&gt;$E$2-($S165*($E$2/200))),$T165,0)</f>
        <v>0</v>
      </c>
      <c r="AC165">
        <f>IF(AND('Données résultat'!M$9&lt;$E$2-($S164*($E$2/200)),'Données résultat'!M$9&gt;$E$2-($S165*($E$2/200))),$T165,0)</f>
        <v>0</v>
      </c>
      <c r="AD165">
        <f>IF(AND('Données résultat'!N$9&lt;$E$2-($S164*($E$2/200)),'Données résultat'!N$9&gt;$E$2-($S165*($E$2/200))),$T165,0)</f>
        <v>0</v>
      </c>
    </row>
    <row r="166" spans="1:30" x14ac:dyDescent="0.25">
      <c r="A166">
        <f t="shared" si="28"/>
        <v>87</v>
      </c>
      <c r="D166">
        <f t="shared" si="26"/>
        <v>23.5</v>
      </c>
      <c r="E166" s="24">
        <f t="shared" si="27"/>
        <v>53.110000000000625</v>
      </c>
      <c r="F166">
        <f t="shared" si="25"/>
        <v>23.5</v>
      </c>
      <c r="S166">
        <v>165</v>
      </c>
      <c r="T166">
        <f t="shared" si="29"/>
        <v>18</v>
      </c>
      <c r="U166">
        <f>IF(AND('Données résultat'!E$9&lt;$E$2-($S165*($E$2/200)),'Données résultat'!E$9&gt;$E$2-($S166*($E$2/200))),$T166,0)</f>
        <v>0</v>
      </c>
      <c r="V166">
        <f>IF(AND('Données résultat'!F$9&lt;$E$2-($S165*($E$2/200)),'Données résultat'!F$9&gt;$E$2-($S166*($E$2/200))),$T166,0)</f>
        <v>0</v>
      </c>
      <c r="W166">
        <f>IF(AND('Données résultat'!G$9&lt;$E$2-($S165*($E$2/200)),'Données résultat'!G$9&gt;$E$2-($S166*($E$2/200))),$T166,0)</f>
        <v>0</v>
      </c>
      <c r="X166">
        <f>IF(AND('Données résultat'!H$9&lt;$E$2-($S165*($E$2/200)),'Données résultat'!H$9&gt;$E$2-($S166*($E$2/200))),$T166,0)</f>
        <v>0</v>
      </c>
      <c r="Y166">
        <f>IF(AND('Données résultat'!I$9&lt;$E$2-($S165*($E$2/200)),'Données résultat'!I$9&gt;$E$2-($S166*($E$2/200))),$T166,0)</f>
        <v>0</v>
      </c>
      <c r="Z166">
        <f>IF(AND('Données résultat'!J$9&lt;$E$2-($S165*($E$2/200)),'Données résultat'!J$9&gt;$E$2-($S166*($E$2/200))),$T166,0)</f>
        <v>0</v>
      </c>
      <c r="AA166">
        <f>IF(AND('Données résultat'!K$9&lt;$E$2-($S165*($E$2/200)),'Données résultat'!K$9&gt;$E$2-($S166*($E$2/200))),$T166,0)</f>
        <v>0</v>
      </c>
      <c r="AB166">
        <f>IF(AND('Données résultat'!L$9&lt;$E$2-($S165*($E$2/200)),'Données résultat'!L$9&gt;$E$2-($S166*($E$2/200))),$T166,0)</f>
        <v>0</v>
      </c>
      <c r="AC166">
        <f>IF(AND('Données résultat'!M$9&lt;$E$2-($S165*($E$2/200)),'Données résultat'!M$9&gt;$E$2-($S166*($E$2/200))),$T166,0)</f>
        <v>0</v>
      </c>
      <c r="AD166">
        <f>IF(AND('Données résultat'!N$9&lt;$E$2-($S165*($E$2/200)),'Données résultat'!N$9&gt;$E$2-($S166*($E$2/200))),$T166,0)</f>
        <v>0</v>
      </c>
    </row>
    <row r="167" spans="1:30" x14ac:dyDescent="0.25">
      <c r="A167">
        <f t="shared" si="28"/>
        <v>88</v>
      </c>
      <c r="D167">
        <f t="shared" si="26"/>
        <v>23</v>
      </c>
      <c r="E167" s="24">
        <f t="shared" si="27"/>
        <v>51.980000000000622</v>
      </c>
      <c r="F167">
        <f t="shared" si="25"/>
        <v>23</v>
      </c>
      <c r="S167">
        <v>166</v>
      </c>
      <c r="T167">
        <f t="shared" si="29"/>
        <v>17.5</v>
      </c>
      <c r="U167">
        <f>IF(AND('Données résultat'!E$9&lt;$E$2-($S166*($E$2/200)),'Données résultat'!E$9&gt;$E$2-($S167*($E$2/200))),$T167,0)</f>
        <v>0</v>
      </c>
      <c r="V167">
        <f>IF(AND('Données résultat'!F$9&lt;$E$2-($S166*($E$2/200)),'Données résultat'!F$9&gt;$E$2-($S167*($E$2/200))),$T167,0)</f>
        <v>0</v>
      </c>
      <c r="W167">
        <f>IF(AND('Données résultat'!G$9&lt;$E$2-($S166*($E$2/200)),'Données résultat'!G$9&gt;$E$2-($S167*($E$2/200))),$T167,0)</f>
        <v>0</v>
      </c>
      <c r="X167">
        <f>IF(AND('Données résultat'!H$9&lt;$E$2-($S166*($E$2/200)),'Données résultat'!H$9&gt;$E$2-($S167*($E$2/200))),$T167,0)</f>
        <v>0</v>
      </c>
      <c r="Y167">
        <f>IF(AND('Données résultat'!I$9&lt;$E$2-($S166*($E$2/200)),'Données résultat'!I$9&gt;$E$2-($S167*($E$2/200))),$T167,0)</f>
        <v>0</v>
      </c>
      <c r="Z167">
        <f>IF(AND('Données résultat'!J$9&lt;$E$2-($S166*($E$2/200)),'Données résultat'!J$9&gt;$E$2-($S167*($E$2/200))),$T167,0)</f>
        <v>0</v>
      </c>
      <c r="AA167">
        <f>IF(AND('Données résultat'!K$9&lt;$E$2-($S166*($E$2/200)),'Données résultat'!K$9&gt;$E$2-($S167*($E$2/200))),$T167,0)</f>
        <v>0</v>
      </c>
      <c r="AB167">
        <f>IF(AND('Données résultat'!L$9&lt;$E$2-($S166*($E$2/200)),'Données résultat'!L$9&gt;$E$2-($S167*($E$2/200))),$T167,0)</f>
        <v>0</v>
      </c>
      <c r="AC167">
        <f>IF(AND('Données résultat'!M$9&lt;$E$2-($S166*($E$2/200)),'Données résultat'!M$9&gt;$E$2-($S167*($E$2/200))),$T167,0)</f>
        <v>0</v>
      </c>
      <c r="AD167">
        <f>IF(AND('Données résultat'!N$9&lt;$E$2-($S166*($E$2/200)),'Données résultat'!N$9&gt;$E$2-($S167*($E$2/200))),$T167,0)</f>
        <v>0</v>
      </c>
    </row>
    <row r="168" spans="1:30" x14ac:dyDescent="0.25">
      <c r="A168">
        <f t="shared" si="28"/>
        <v>89</v>
      </c>
      <c r="D168">
        <f t="shared" si="26"/>
        <v>22.5</v>
      </c>
      <c r="E168" s="24">
        <f t="shared" si="27"/>
        <v>50.85000000000062</v>
      </c>
      <c r="F168">
        <f t="shared" si="25"/>
        <v>22.5</v>
      </c>
      <c r="S168">
        <v>167</v>
      </c>
      <c r="T168">
        <f t="shared" si="29"/>
        <v>17</v>
      </c>
      <c r="U168">
        <f>IF(AND('Données résultat'!E$9&lt;$E$2-($S167*($E$2/200)),'Données résultat'!E$9&gt;$E$2-($S168*($E$2/200))),$T168,0)</f>
        <v>0</v>
      </c>
      <c r="V168">
        <f>IF(AND('Données résultat'!F$9&lt;$E$2-($S167*($E$2/200)),'Données résultat'!F$9&gt;$E$2-($S168*($E$2/200))),$T168,0)</f>
        <v>0</v>
      </c>
      <c r="W168">
        <f>IF(AND('Données résultat'!G$9&lt;$E$2-($S167*($E$2/200)),'Données résultat'!G$9&gt;$E$2-($S168*($E$2/200))),$T168,0)</f>
        <v>0</v>
      </c>
      <c r="X168">
        <f>IF(AND('Données résultat'!H$9&lt;$E$2-($S167*($E$2/200)),'Données résultat'!H$9&gt;$E$2-($S168*($E$2/200))),$T168,0)</f>
        <v>0</v>
      </c>
      <c r="Y168">
        <f>IF(AND('Données résultat'!I$9&lt;$E$2-($S167*($E$2/200)),'Données résultat'!I$9&gt;$E$2-($S168*($E$2/200))),$T168,0)</f>
        <v>0</v>
      </c>
      <c r="Z168">
        <f>IF(AND('Données résultat'!J$9&lt;$E$2-($S167*($E$2/200)),'Données résultat'!J$9&gt;$E$2-($S168*($E$2/200))),$T168,0)</f>
        <v>0</v>
      </c>
      <c r="AA168">
        <f>IF(AND('Données résultat'!K$9&lt;$E$2-($S167*($E$2/200)),'Données résultat'!K$9&gt;$E$2-($S168*($E$2/200))),$T168,0)</f>
        <v>0</v>
      </c>
      <c r="AB168">
        <f>IF(AND('Données résultat'!L$9&lt;$E$2-($S167*($E$2/200)),'Données résultat'!L$9&gt;$E$2-($S168*($E$2/200))),$T168,0)</f>
        <v>0</v>
      </c>
      <c r="AC168">
        <f>IF(AND('Données résultat'!M$9&lt;$E$2-($S167*($E$2/200)),'Données résultat'!M$9&gt;$E$2-($S168*($E$2/200))),$T168,0)</f>
        <v>0</v>
      </c>
      <c r="AD168">
        <f>IF(AND('Données résultat'!N$9&lt;$E$2-($S167*($E$2/200)),'Données résultat'!N$9&gt;$E$2-($S168*($E$2/200))),$T168,0)</f>
        <v>0</v>
      </c>
    </row>
    <row r="169" spans="1:30" x14ac:dyDescent="0.25">
      <c r="A169">
        <f t="shared" si="28"/>
        <v>90</v>
      </c>
      <c r="D169">
        <f t="shared" si="26"/>
        <v>22</v>
      </c>
      <c r="E169" s="24">
        <f t="shared" si="27"/>
        <v>49.720000000000617</v>
      </c>
      <c r="F169">
        <f t="shared" si="25"/>
        <v>22</v>
      </c>
      <c r="S169">
        <v>168</v>
      </c>
      <c r="T169">
        <f t="shared" si="29"/>
        <v>16.5</v>
      </c>
      <c r="U169">
        <f>IF(AND('Données résultat'!E$9&lt;$E$2-($S168*($E$2/200)),'Données résultat'!E$9&gt;$E$2-($S169*($E$2/200))),$T169,0)</f>
        <v>0</v>
      </c>
      <c r="V169">
        <f>IF(AND('Données résultat'!F$9&lt;$E$2-($S168*($E$2/200)),'Données résultat'!F$9&gt;$E$2-($S169*($E$2/200))),$T169,0)</f>
        <v>0</v>
      </c>
      <c r="W169">
        <f>IF(AND('Données résultat'!G$9&lt;$E$2-($S168*($E$2/200)),'Données résultat'!G$9&gt;$E$2-($S169*($E$2/200))),$T169,0)</f>
        <v>0</v>
      </c>
      <c r="X169">
        <f>IF(AND('Données résultat'!H$9&lt;$E$2-($S168*($E$2/200)),'Données résultat'!H$9&gt;$E$2-($S169*($E$2/200))),$T169,0)</f>
        <v>0</v>
      </c>
      <c r="Y169">
        <f>IF(AND('Données résultat'!I$9&lt;$E$2-($S168*($E$2/200)),'Données résultat'!I$9&gt;$E$2-($S169*($E$2/200))),$T169,0)</f>
        <v>0</v>
      </c>
      <c r="Z169">
        <f>IF(AND('Données résultat'!J$9&lt;$E$2-($S168*($E$2/200)),'Données résultat'!J$9&gt;$E$2-($S169*($E$2/200))),$T169,0)</f>
        <v>0</v>
      </c>
      <c r="AA169">
        <f>IF(AND('Données résultat'!K$9&lt;$E$2-($S168*($E$2/200)),'Données résultat'!K$9&gt;$E$2-($S169*($E$2/200))),$T169,0)</f>
        <v>0</v>
      </c>
      <c r="AB169">
        <f>IF(AND('Données résultat'!L$9&lt;$E$2-($S168*($E$2/200)),'Données résultat'!L$9&gt;$E$2-($S169*($E$2/200))),$T169,0)</f>
        <v>0</v>
      </c>
      <c r="AC169">
        <f>IF(AND('Données résultat'!M$9&lt;$E$2-($S168*($E$2/200)),'Données résultat'!M$9&gt;$E$2-($S169*($E$2/200))),$T169,0)</f>
        <v>0</v>
      </c>
      <c r="AD169">
        <f>IF(AND('Données résultat'!N$9&lt;$E$2-($S168*($E$2/200)),'Données résultat'!N$9&gt;$E$2-($S169*($E$2/200))),$T169,0)</f>
        <v>0</v>
      </c>
    </row>
    <row r="170" spans="1:30" x14ac:dyDescent="0.25">
      <c r="A170">
        <f t="shared" si="28"/>
        <v>91</v>
      </c>
      <c r="D170">
        <f t="shared" si="26"/>
        <v>21.5</v>
      </c>
      <c r="E170" s="24">
        <f t="shared" si="27"/>
        <v>48.590000000000614</v>
      </c>
      <c r="F170">
        <f t="shared" si="25"/>
        <v>21.5</v>
      </c>
      <c r="S170">
        <v>169</v>
      </c>
      <c r="T170">
        <f t="shared" si="29"/>
        <v>16</v>
      </c>
      <c r="U170">
        <f>IF(AND('Données résultat'!E$9&lt;$E$2-($S169*($E$2/200)),'Données résultat'!E$9&gt;$E$2-($S170*($E$2/200))),$T170,0)</f>
        <v>0</v>
      </c>
      <c r="V170">
        <f>IF(AND('Données résultat'!F$9&lt;$E$2-($S169*($E$2/200)),'Données résultat'!F$9&gt;$E$2-($S170*($E$2/200))),$T170,0)</f>
        <v>0</v>
      </c>
      <c r="W170">
        <f>IF(AND('Données résultat'!G$9&lt;$E$2-($S169*($E$2/200)),'Données résultat'!G$9&gt;$E$2-($S170*($E$2/200))),$T170,0)</f>
        <v>0</v>
      </c>
      <c r="X170">
        <f>IF(AND('Données résultat'!H$9&lt;$E$2-($S169*($E$2/200)),'Données résultat'!H$9&gt;$E$2-($S170*($E$2/200))),$T170,0)</f>
        <v>0</v>
      </c>
      <c r="Y170">
        <f>IF(AND('Données résultat'!I$9&lt;$E$2-($S169*($E$2/200)),'Données résultat'!I$9&gt;$E$2-($S170*($E$2/200))),$T170,0)</f>
        <v>0</v>
      </c>
      <c r="Z170">
        <f>IF(AND('Données résultat'!J$9&lt;$E$2-($S169*($E$2/200)),'Données résultat'!J$9&gt;$E$2-($S170*($E$2/200))),$T170,0)</f>
        <v>0</v>
      </c>
      <c r="AA170">
        <f>IF(AND('Données résultat'!K$9&lt;$E$2-($S169*($E$2/200)),'Données résultat'!K$9&gt;$E$2-($S170*($E$2/200))),$T170,0)</f>
        <v>0</v>
      </c>
      <c r="AB170">
        <f>IF(AND('Données résultat'!L$9&lt;$E$2-($S169*($E$2/200)),'Données résultat'!L$9&gt;$E$2-($S170*($E$2/200))),$T170,0)</f>
        <v>0</v>
      </c>
      <c r="AC170">
        <f>IF(AND('Données résultat'!M$9&lt;$E$2-($S169*($E$2/200)),'Données résultat'!M$9&gt;$E$2-($S170*($E$2/200))),$T170,0)</f>
        <v>0</v>
      </c>
      <c r="AD170">
        <f>IF(AND('Données résultat'!N$9&lt;$E$2-($S169*($E$2/200)),'Données résultat'!N$9&gt;$E$2-($S170*($E$2/200))),$T170,0)</f>
        <v>0</v>
      </c>
    </row>
    <row r="171" spans="1:30" x14ac:dyDescent="0.25">
      <c r="A171">
        <f t="shared" si="28"/>
        <v>92</v>
      </c>
      <c r="D171">
        <f t="shared" si="26"/>
        <v>21</v>
      </c>
      <c r="E171" s="24">
        <f t="shared" si="27"/>
        <v>47.460000000000612</v>
      </c>
      <c r="F171">
        <f t="shared" si="25"/>
        <v>21</v>
      </c>
      <c r="S171">
        <v>170</v>
      </c>
      <c r="T171">
        <f t="shared" si="29"/>
        <v>15.5</v>
      </c>
      <c r="U171">
        <f>IF(AND('Données résultat'!E$9&lt;$E$2-($S170*($E$2/200)),'Données résultat'!E$9&gt;$E$2-($S171*($E$2/200))),$T171,0)</f>
        <v>0</v>
      </c>
      <c r="V171">
        <f>IF(AND('Données résultat'!F$9&lt;$E$2-($S170*($E$2/200)),'Données résultat'!F$9&gt;$E$2-($S171*($E$2/200))),$T171,0)</f>
        <v>0</v>
      </c>
      <c r="W171">
        <f>IF(AND('Données résultat'!G$9&lt;$E$2-($S170*($E$2/200)),'Données résultat'!G$9&gt;$E$2-($S171*($E$2/200))),$T171,0)</f>
        <v>0</v>
      </c>
      <c r="X171">
        <f>IF(AND('Données résultat'!H$9&lt;$E$2-($S170*($E$2/200)),'Données résultat'!H$9&gt;$E$2-($S171*($E$2/200))),$T171,0)</f>
        <v>0</v>
      </c>
      <c r="Y171">
        <f>IF(AND('Données résultat'!I$9&lt;$E$2-($S170*($E$2/200)),'Données résultat'!I$9&gt;$E$2-($S171*($E$2/200))),$T171,0)</f>
        <v>0</v>
      </c>
      <c r="Z171">
        <f>IF(AND('Données résultat'!J$9&lt;$E$2-($S170*($E$2/200)),'Données résultat'!J$9&gt;$E$2-($S171*($E$2/200))),$T171,0)</f>
        <v>0</v>
      </c>
      <c r="AA171">
        <f>IF(AND('Données résultat'!K$9&lt;$E$2-($S170*($E$2/200)),'Données résultat'!K$9&gt;$E$2-($S171*($E$2/200))),$T171,0)</f>
        <v>0</v>
      </c>
      <c r="AB171">
        <f>IF(AND('Données résultat'!L$9&lt;$E$2-($S170*($E$2/200)),'Données résultat'!L$9&gt;$E$2-($S171*($E$2/200))),$T171,0)</f>
        <v>0</v>
      </c>
      <c r="AC171">
        <f>IF(AND('Données résultat'!M$9&lt;$E$2-($S170*($E$2/200)),'Données résultat'!M$9&gt;$E$2-($S171*($E$2/200))),$T171,0)</f>
        <v>0</v>
      </c>
      <c r="AD171">
        <f>IF(AND('Données résultat'!N$9&lt;$E$2-($S170*($E$2/200)),'Données résultat'!N$9&gt;$E$2-($S171*($E$2/200))),$T171,0)</f>
        <v>0</v>
      </c>
    </row>
    <row r="172" spans="1:30" x14ac:dyDescent="0.25">
      <c r="A172">
        <f t="shared" si="28"/>
        <v>93</v>
      </c>
      <c r="D172">
        <f t="shared" si="26"/>
        <v>20.5</v>
      </c>
      <c r="E172" s="24">
        <f t="shared" si="27"/>
        <v>46.330000000000609</v>
      </c>
      <c r="F172">
        <f t="shared" si="25"/>
        <v>20.5</v>
      </c>
      <c r="S172">
        <v>171</v>
      </c>
      <c r="T172">
        <f t="shared" si="29"/>
        <v>15</v>
      </c>
      <c r="U172">
        <f>IF(AND('Données résultat'!E$9&lt;$E$2-($S171*($E$2/200)),'Données résultat'!E$9&gt;$E$2-($S172*($E$2/200))),$T172,0)</f>
        <v>0</v>
      </c>
      <c r="V172">
        <f>IF(AND('Données résultat'!F$9&lt;$E$2-($S171*($E$2/200)),'Données résultat'!F$9&gt;$E$2-($S172*($E$2/200))),$T172,0)</f>
        <v>0</v>
      </c>
      <c r="W172">
        <f>IF(AND('Données résultat'!G$9&lt;$E$2-($S171*($E$2/200)),'Données résultat'!G$9&gt;$E$2-($S172*($E$2/200))),$T172,0)</f>
        <v>0</v>
      </c>
      <c r="X172">
        <f>IF(AND('Données résultat'!H$9&lt;$E$2-($S171*($E$2/200)),'Données résultat'!H$9&gt;$E$2-($S172*($E$2/200))),$T172,0)</f>
        <v>0</v>
      </c>
      <c r="Y172">
        <f>IF(AND('Données résultat'!I$9&lt;$E$2-($S171*($E$2/200)),'Données résultat'!I$9&gt;$E$2-($S172*($E$2/200))),$T172,0)</f>
        <v>0</v>
      </c>
      <c r="Z172">
        <f>IF(AND('Données résultat'!J$9&lt;$E$2-($S171*($E$2/200)),'Données résultat'!J$9&gt;$E$2-($S172*($E$2/200))),$T172,0)</f>
        <v>0</v>
      </c>
      <c r="AA172">
        <f>IF(AND('Données résultat'!K$9&lt;$E$2-($S171*($E$2/200)),'Données résultat'!K$9&gt;$E$2-($S172*($E$2/200))),$T172,0)</f>
        <v>0</v>
      </c>
      <c r="AB172">
        <f>IF(AND('Données résultat'!L$9&lt;$E$2-($S171*($E$2/200)),'Données résultat'!L$9&gt;$E$2-($S172*($E$2/200))),$T172,0)</f>
        <v>0</v>
      </c>
      <c r="AC172">
        <f>IF(AND('Données résultat'!M$9&lt;$E$2-($S171*($E$2/200)),'Données résultat'!M$9&gt;$E$2-($S172*($E$2/200))),$T172,0)</f>
        <v>0</v>
      </c>
      <c r="AD172">
        <f>IF(AND('Données résultat'!N$9&lt;$E$2-($S171*($E$2/200)),'Données résultat'!N$9&gt;$E$2-($S172*($E$2/200))),$T172,0)</f>
        <v>0</v>
      </c>
    </row>
    <row r="173" spans="1:30" x14ac:dyDescent="0.25">
      <c r="A173">
        <f t="shared" si="28"/>
        <v>94</v>
      </c>
      <c r="D173">
        <f t="shared" si="26"/>
        <v>20</v>
      </c>
      <c r="E173" s="24">
        <f t="shared" si="27"/>
        <v>45.200000000000607</v>
      </c>
      <c r="F173">
        <f t="shared" si="25"/>
        <v>20</v>
      </c>
      <c r="S173">
        <v>172</v>
      </c>
      <c r="T173">
        <f t="shared" si="29"/>
        <v>14.5</v>
      </c>
      <c r="U173">
        <f>IF(AND('Données résultat'!E$9&lt;$E$2-($S172*($E$2/200)),'Données résultat'!E$9&gt;$E$2-($S173*($E$2/200))),$T173,0)</f>
        <v>0</v>
      </c>
      <c r="V173">
        <f>IF(AND('Données résultat'!F$9&lt;$E$2-($S172*($E$2/200)),'Données résultat'!F$9&gt;$E$2-($S173*($E$2/200))),$T173,0)</f>
        <v>0</v>
      </c>
      <c r="W173">
        <f>IF(AND('Données résultat'!G$9&lt;$E$2-($S172*($E$2/200)),'Données résultat'!G$9&gt;$E$2-($S173*($E$2/200))),$T173,0)</f>
        <v>0</v>
      </c>
      <c r="X173">
        <f>IF(AND('Données résultat'!H$9&lt;$E$2-($S172*($E$2/200)),'Données résultat'!H$9&gt;$E$2-($S173*($E$2/200))),$T173,0)</f>
        <v>0</v>
      </c>
      <c r="Y173">
        <f>IF(AND('Données résultat'!I$9&lt;$E$2-($S172*($E$2/200)),'Données résultat'!I$9&gt;$E$2-($S173*($E$2/200))),$T173,0)</f>
        <v>0</v>
      </c>
      <c r="Z173">
        <f>IF(AND('Données résultat'!J$9&lt;$E$2-($S172*($E$2/200)),'Données résultat'!J$9&gt;$E$2-($S173*($E$2/200))),$T173,0)</f>
        <v>0</v>
      </c>
      <c r="AA173">
        <f>IF(AND('Données résultat'!K$9&lt;$E$2-($S172*($E$2/200)),'Données résultat'!K$9&gt;$E$2-($S173*($E$2/200))),$T173,0)</f>
        <v>0</v>
      </c>
      <c r="AB173">
        <f>IF(AND('Données résultat'!L$9&lt;$E$2-($S172*($E$2/200)),'Données résultat'!L$9&gt;$E$2-($S173*($E$2/200))),$T173,0)</f>
        <v>0</v>
      </c>
      <c r="AC173">
        <f>IF(AND('Données résultat'!M$9&lt;$E$2-($S172*($E$2/200)),'Données résultat'!M$9&gt;$E$2-($S173*($E$2/200))),$T173,0)</f>
        <v>0</v>
      </c>
      <c r="AD173">
        <f>IF(AND('Données résultat'!N$9&lt;$E$2-($S172*($E$2/200)),'Données résultat'!N$9&gt;$E$2-($S173*($E$2/200))),$T173,0)</f>
        <v>0</v>
      </c>
    </row>
    <row r="174" spans="1:30" x14ac:dyDescent="0.25">
      <c r="A174">
        <f t="shared" si="28"/>
        <v>95</v>
      </c>
      <c r="D174">
        <f t="shared" ref="D174:D205" si="30">D173-0.5</f>
        <v>19.5</v>
      </c>
      <c r="E174" s="24">
        <f t="shared" ref="E174:E205" si="31">E173-$E$12</f>
        <v>44.070000000000604</v>
      </c>
      <c r="F174">
        <f t="shared" si="25"/>
        <v>19.5</v>
      </c>
      <c r="S174">
        <v>173</v>
      </c>
      <c r="T174">
        <f t="shared" si="29"/>
        <v>14</v>
      </c>
      <c r="U174">
        <f>IF(AND('Données résultat'!E$9&lt;$E$2-($S173*($E$2/200)),'Données résultat'!E$9&gt;$E$2-($S174*($E$2/200))),$T174,0)</f>
        <v>0</v>
      </c>
      <c r="V174">
        <f>IF(AND('Données résultat'!F$9&lt;$E$2-($S173*($E$2/200)),'Données résultat'!F$9&gt;$E$2-($S174*($E$2/200))),$T174,0)</f>
        <v>0</v>
      </c>
      <c r="W174">
        <f>IF(AND('Données résultat'!G$9&lt;$E$2-($S173*($E$2/200)),'Données résultat'!G$9&gt;$E$2-($S174*($E$2/200))),$T174,0)</f>
        <v>0</v>
      </c>
      <c r="X174">
        <f>IF(AND('Données résultat'!H$9&lt;$E$2-($S173*($E$2/200)),'Données résultat'!H$9&gt;$E$2-($S174*($E$2/200))),$T174,0)</f>
        <v>0</v>
      </c>
      <c r="Y174">
        <f>IF(AND('Données résultat'!I$9&lt;$E$2-($S173*($E$2/200)),'Données résultat'!I$9&gt;$E$2-($S174*($E$2/200))),$T174,0)</f>
        <v>0</v>
      </c>
      <c r="Z174">
        <f>IF(AND('Données résultat'!J$9&lt;$E$2-($S173*($E$2/200)),'Données résultat'!J$9&gt;$E$2-($S174*($E$2/200))),$T174,0)</f>
        <v>0</v>
      </c>
      <c r="AA174">
        <f>IF(AND('Données résultat'!K$9&lt;$E$2-($S173*($E$2/200)),'Données résultat'!K$9&gt;$E$2-($S174*($E$2/200))),$T174,0)</f>
        <v>0</v>
      </c>
      <c r="AB174">
        <f>IF(AND('Données résultat'!L$9&lt;$E$2-($S173*($E$2/200)),'Données résultat'!L$9&gt;$E$2-($S174*($E$2/200))),$T174,0)</f>
        <v>0</v>
      </c>
      <c r="AC174">
        <f>IF(AND('Données résultat'!M$9&lt;$E$2-($S173*($E$2/200)),'Données résultat'!M$9&gt;$E$2-($S174*($E$2/200))),$T174,0)</f>
        <v>0</v>
      </c>
      <c r="AD174">
        <f>IF(AND('Données résultat'!N$9&lt;$E$2-($S173*($E$2/200)),'Données résultat'!N$9&gt;$E$2-($S174*($E$2/200))),$T174,0)</f>
        <v>0</v>
      </c>
    </row>
    <row r="175" spans="1:30" x14ac:dyDescent="0.25">
      <c r="A175">
        <f t="shared" si="28"/>
        <v>96</v>
      </c>
      <c r="D175">
        <f t="shared" si="30"/>
        <v>19</v>
      </c>
      <c r="E175" s="24">
        <f t="shared" si="31"/>
        <v>42.940000000000602</v>
      </c>
      <c r="F175">
        <f t="shared" si="25"/>
        <v>19</v>
      </c>
      <c r="S175">
        <v>174</v>
      </c>
      <c r="T175">
        <f t="shared" si="29"/>
        <v>13.5</v>
      </c>
      <c r="U175">
        <f>IF(AND('Données résultat'!E$9&lt;$E$2-($S174*($E$2/200)),'Données résultat'!E$9&gt;$E$2-($S175*($E$2/200))),$T175,0)</f>
        <v>0</v>
      </c>
      <c r="V175">
        <f>IF(AND('Données résultat'!F$9&lt;$E$2-($S174*($E$2/200)),'Données résultat'!F$9&gt;$E$2-($S175*($E$2/200))),$T175,0)</f>
        <v>0</v>
      </c>
      <c r="W175">
        <f>IF(AND('Données résultat'!G$9&lt;$E$2-($S174*($E$2/200)),'Données résultat'!G$9&gt;$E$2-($S175*($E$2/200))),$T175,0)</f>
        <v>0</v>
      </c>
      <c r="X175">
        <f>IF(AND('Données résultat'!H$9&lt;$E$2-($S174*($E$2/200)),'Données résultat'!H$9&gt;$E$2-($S175*($E$2/200))),$T175,0)</f>
        <v>0</v>
      </c>
      <c r="Y175">
        <f>IF(AND('Données résultat'!I$9&lt;$E$2-($S174*($E$2/200)),'Données résultat'!I$9&gt;$E$2-($S175*($E$2/200))),$T175,0)</f>
        <v>0</v>
      </c>
      <c r="Z175">
        <f>IF(AND('Données résultat'!J$9&lt;$E$2-($S174*($E$2/200)),'Données résultat'!J$9&gt;$E$2-($S175*($E$2/200))),$T175,0)</f>
        <v>0</v>
      </c>
      <c r="AA175">
        <f>IF(AND('Données résultat'!K$9&lt;$E$2-($S174*($E$2/200)),'Données résultat'!K$9&gt;$E$2-($S175*($E$2/200))),$T175,0)</f>
        <v>0</v>
      </c>
      <c r="AB175">
        <f>IF(AND('Données résultat'!L$9&lt;$E$2-($S174*($E$2/200)),'Données résultat'!L$9&gt;$E$2-($S175*($E$2/200))),$T175,0)</f>
        <v>0</v>
      </c>
      <c r="AC175">
        <f>IF(AND('Données résultat'!M$9&lt;$E$2-($S174*($E$2/200)),'Données résultat'!M$9&gt;$E$2-($S175*($E$2/200))),$T175,0)</f>
        <v>0</v>
      </c>
      <c r="AD175">
        <f>IF(AND('Données résultat'!N$9&lt;$E$2-($S174*($E$2/200)),'Données résultat'!N$9&gt;$E$2-($S175*($E$2/200))),$T175,0)</f>
        <v>0</v>
      </c>
    </row>
    <row r="176" spans="1:30" x14ac:dyDescent="0.25">
      <c r="A176">
        <f t="shared" si="28"/>
        <v>97</v>
      </c>
      <c r="D176">
        <f t="shared" si="30"/>
        <v>18.5</v>
      </c>
      <c r="E176" s="24">
        <f t="shared" si="31"/>
        <v>41.810000000000599</v>
      </c>
      <c r="F176">
        <f t="shared" si="25"/>
        <v>18.5</v>
      </c>
      <c r="S176">
        <v>175</v>
      </c>
      <c r="T176">
        <f t="shared" si="29"/>
        <v>13</v>
      </c>
      <c r="U176">
        <f>IF(AND('Données résultat'!E$9&lt;$E$2-($S175*($E$2/200)),'Données résultat'!E$9&gt;$E$2-($S176*($E$2/200))),$T176,0)</f>
        <v>0</v>
      </c>
      <c r="V176">
        <f>IF(AND('Données résultat'!F$9&lt;$E$2-($S175*($E$2/200)),'Données résultat'!F$9&gt;$E$2-($S176*($E$2/200))),$T176,0)</f>
        <v>0</v>
      </c>
      <c r="W176">
        <f>IF(AND('Données résultat'!G$9&lt;$E$2-($S175*($E$2/200)),'Données résultat'!G$9&gt;$E$2-($S176*($E$2/200))),$T176,0)</f>
        <v>0</v>
      </c>
      <c r="X176">
        <f>IF(AND('Données résultat'!H$9&lt;$E$2-($S175*($E$2/200)),'Données résultat'!H$9&gt;$E$2-($S176*($E$2/200))),$T176,0)</f>
        <v>0</v>
      </c>
      <c r="Y176">
        <f>IF(AND('Données résultat'!I$9&lt;$E$2-($S175*($E$2/200)),'Données résultat'!I$9&gt;$E$2-($S176*($E$2/200))),$T176,0)</f>
        <v>0</v>
      </c>
      <c r="Z176">
        <f>IF(AND('Données résultat'!J$9&lt;$E$2-($S175*($E$2/200)),'Données résultat'!J$9&gt;$E$2-($S176*($E$2/200))),$T176,0)</f>
        <v>0</v>
      </c>
      <c r="AA176">
        <f>IF(AND('Données résultat'!K$9&lt;$E$2-($S175*($E$2/200)),'Données résultat'!K$9&gt;$E$2-($S176*($E$2/200))),$T176,0)</f>
        <v>0</v>
      </c>
      <c r="AB176">
        <f>IF(AND('Données résultat'!L$9&lt;$E$2-($S175*($E$2/200)),'Données résultat'!L$9&gt;$E$2-($S176*($E$2/200))),$T176,0)</f>
        <v>0</v>
      </c>
      <c r="AC176">
        <f>IF(AND('Données résultat'!M$9&lt;$E$2-($S175*($E$2/200)),'Données résultat'!M$9&gt;$E$2-($S176*($E$2/200))),$T176,0)</f>
        <v>0</v>
      </c>
      <c r="AD176">
        <f>IF(AND('Données résultat'!N$9&lt;$E$2-($S175*($E$2/200)),'Données résultat'!N$9&gt;$E$2-($S176*($E$2/200))),$T176,0)</f>
        <v>0</v>
      </c>
    </row>
    <row r="177" spans="1:30" x14ac:dyDescent="0.25">
      <c r="A177">
        <f t="shared" si="28"/>
        <v>98</v>
      </c>
      <c r="D177">
        <f t="shared" si="30"/>
        <v>18</v>
      </c>
      <c r="E177" s="24">
        <f t="shared" si="31"/>
        <v>40.680000000000597</v>
      </c>
      <c r="F177">
        <f t="shared" si="25"/>
        <v>18</v>
      </c>
      <c r="S177">
        <v>176</v>
      </c>
      <c r="T177">
        <f t="shared" si="29"/>
        <v>12.5</v>
      </c>
      <c r="U177">
        <f>IF(AND('Données résultat'!E$9&lt;$E$2-($S176*($E$2/200)),'Données résultat'!E$9&gt;$E$2-($S177*($E$2/200))),$T177,0)</f>
        <v>0</v>
      </c>
      <c r="V177">
        <f>IF(AND('Données résultat'!F$9&lt;$E$2-($S176*($E$2/200)),'Données résultat'!F$9&gt;$E$2-($S177*($E$2/200))),$T177,0)</f>
        <v>0</v>
      </c>
      <c r="W177">
        <f>IF(AND('Données résultat'!G$9&lt;$E$2-($S176*($E$2/200)),'Données résultat'!G$9&gt;$E$2-($S177*($E$2/200))),$T177,0)</f>
        <v>0</v>
      </c>
      <c r="X177">
        <f>IF(AND('Données résultat'!H$9&lt;$E$2-($S176*($E$2/200)),'Données résultat'!H$9&gt;$E$2-($S177*($E$2/200))),$T177,0)</f>
        <v>0</v>
      </c>
      <c r="Y177">
        <f>IF(AND('Données résultat'!I$9&lt;$E$2-($S176*($E$2/200)),'Données résultat'!I$9&gt;$E$2-($S177*($E$2/200))),$T177,0)</f>
        <v>0</v>
      </c>
      <c r="Z177">
        <f>IF(AND('Données résultat'!J$9&lt;$E$2-($S176*($E$2/200)),'Données résultat'!J$9&gt;$E$2-($S177*($E$2/200))),$T177,0)</f>
        <v>0</v>
      </c>
      <c r="AA177">
        <f>IF(AND('Données résultat'!K$9&lt;$E$2-($S176*($E$2/200)),'Données résultat'!K$9&gt;$E$2-($S177*($E$2/200))),$T177,0)</f>
        <v>0</v>
      </c>
      <c r="AB177">
        <f>IF(AND('Données résultat'!L$9&lt;$E$2-($S176*($E$2/200)),'Données résultat'!L$9&gt;$E$2-($S177*($E$2/200))),$T177,0)</f>
        <v>0</v>
      </c>
      <c r="AC177">
        <f>IF(AND('Données résultat'!M$9&lt;$E$2-($S176*($E$2/200)),'Données résultat'!M$9&gt;$E$2-($S177*($E$2/200))),$T177,0)</f>
        <v>0</v>
      </c>
      <c r="AD177">
        <f>IF(AND('Données résultat'!N$9&lt;$E$2-($S176*($E$2/200)),'Données résultat'!N$9&gt;$E$2-($S177*($E$2/200))),$T177,0)</f>
        <v>0</v>
      </c>
    </row>
    <row r="178" spans="1:30" x14ac:dyDescent="0.25">
      <c r="A178">
        <f t="shared" si="28"/>
        <v>99</v>
      </c>
      <c r="D178">
        <f t="shared" si="30"/>
        <v>17.5</v>
      </c>
      <c r="E178" s="24">
        <f t="shared" si="31"/>
        <v>39.550000000000594</v>
      </c>
      <c r="F178">
        <f t="shared" si="25"/>
        <v>17.5</v>
      </c>
      <c r="S178">
        <v>177</v>
      </c>
      <c r="T178">
        <f t="shared" si="29"/>
        <v>12</v>
      </c>
      <c r="U178">
        <f>IF(AND('Données résultat'!E$9&lt;$E$2-($S177*($E$2/200)),'Données résultat'!E$9&gt;$E$2-($S178*($E$2/200))),$T178,0)</f>
        <v>0</v>
      </c>
      <c r="V178">
        <f>IF(AND('Données résultat'!F$9&lt;$E$2-($S177*($E$2/200)),'Données résultat'!F$9&gt;$E$2-($S178*($E$2/200))),$T178,0)</f>
        <v>0</v>
      </c>
      <c r="W178">
        <f>IF(AND('Données résultat'!G$9&lt;$E$2-($S177*($E$2/200)),'Données résultat'!G$9&gt;$E$2-($S178*($E$2/200))),$T178,0)</f>
        <v>0</v>
      </c>
      <c r="X178">
        <f>IF(AND('Données résultat'!H$9&lt;$E$2-($S177*($E$2/200)),'Données résultat'!H$9&gt;$E$2-($S178*($E$2/200))),$T178,0)</f>
        <v>0</v>
      </c>
      <c r="Y178">
        <f>IF(AND('Données résultat'!I$9&lt;$E$2-($S177*($E$2/200)),'Données résultat'!I$9&gt;$E$2-($S178*($E$2/200))),$T178,0)</f>
        <v>0</v>
      </c>
      <c r="Z178">
        <f>IF(AND('Données résultat'!J$9&lt;$E$2-($S177*($E$2/200)),'Données résultat'!J$9&gt;$E$2-($S178*($E$2/200))),$T178,0)</f>
        <v>0</v>
      </c>
      <c r="AA178">
        <f>IF(AND('Données résultat'!K$9&lt;$E$2-($S177*($E$2/200)),'Données résultat'!K$9&gt;$E$2-($S178*($E$2/200))),$T178,0)</f>
        <v>0</v>
      </c>
      <c r="AB178">
        <f>IF(AND('Données résultat'!L$9&lt;$E$2-($S177*($E$2/200)),'Données résultat'!L$9&gt;$E$2-($S178*($E$2/200))),$T178,0)</f>
        <v>0</v>
      </c>
      <c r="AC178">
        <f>IF(AND('Données résultat'!M$9&lt;$E$2-($S177*($E$2/200)),'Données résultat'!M$9&gt;$E$2-($S178*($E$2/200))),$T178,0)</f>
        <v>0</v>
      </c>
      <c r="AD178">
        <f>IF(AND('Données résultat'!N$9&lt;$E$2-($S177*($E$2/200)),'Données résultat'!N$9&gt;$E$2-($S178*($E$2/200))),$T178,0)</f>
        <v>0</v>
      </c>
    </row>
    <row r="179" spans="1:30" x14ac:dyDescent="0.25">
      <c r="A179">
        <f t="shared" si="28"/>
        <v>100</v>
      </c>
      <c r="D179">
        <f t="shared" si="30"/>
        <v>17</v>
      </c>
      <c r="E179" s="24">
        <f t="shared" si="31"/>
        <v>38.420000000000591</v>
      </c>
      <c r="F179">
        <f t="shared" si="25"/>
        <v>17</v>
      </c>
      <c r="S179">
        <v>178</v>
      </c>
      <c r="T179">
        <f t="shared" si="29"/>
        <v>11.5</v>
      </c>
      <c r="U179">
        <f>IF(AND('Données résultat'!E$9&lt;$E$2-($S178*($E$2/200)),'Données résultat'!E$9&gt;$E$2-($S179*($E$2/200))),$T179,0)</f>
        <v>0</v>
      </c>
      <c r="V179">
        <f>IF(AND('Données résultat'!F$9&lt;$E$2-($S178*($E$2/200)),'Données résultat'!F$9&gt;$E$2-($S179*($E$2/200))),$T179,0)</f>
        <v>0</v>
      </c>
      <c r="W179">
        <f>IF(AND('Données résultat'!G$9&lt;$E$2-($S178*($E$2/200)),'Données résultat'!G$9&gt;$E$2-($S179*($E$2/200))),$T179,0)</f>
        <v>0</v>
      </c>
      <c r="X179">
        <f>IF(AND('Données résultat'!H$9&lt;$E$2-($S178*($E$2/200)),'Données résultat'!H$9&gt;$E$2-($S179*($E$2/200))),$T179,0)</f>
        <v>0</v>
      </c>
      <c r="Y179">
        <f>IF(AND('Données résultat'!I$9&lt;$E$2-($S178*($E$2/200)),'Données résultat'!I$9&gt;$E$2-($S179*($E$2/200))),$T179,0)</f>
        <v>0</v>
      </c>
      <c r="Z179">
        <f>IF(AND('Données résultat'!J$9&lt;$E$2-($S178*($E$2/200)),'Données résultat'!J$9&gt;$E$2-($S179*($E$2/200))),$T179,0)</f>
        <v>0</v>
      </c>
      <c r="AA179">
        <f>IF(AND('Données résultat'!K$9&lt;$E$2-($S178*($E$2/200)),'Données résultat'!K$9&gt;$E$2-($S179*($E$2/200))),$T179,0)</f>
        <v>0</v>
      </c>
      <c r="AB179">
        <f>IF(AND('Données résultat'!L$9&lt;$E$2-($S178*($E$2/200)),'Données résultat'!L$9&gt;$E$2-($S179*($E$2/200))),$T179,0)</f>
        <v>0</v>
      </c>
      <c r="AC179">
        <f>IF(AND('Données résultat'!M$9&lt;$E$2-($S178*($E$2/200)),'Données résultat'!M$9&gt;$E$2-($S179*($E$2/200))),$T179,0)</f>
        <v>0</v>
      </c>
      <c r="AD179">
        <f>IF(AND('Données résultat'!N$9&lt;$E$2-($S178*($E$2/200)),'Données résultat'!N$9&gt;$E$2-($S179*($E$2/200))),$T179,0)</f>
        <v>0</v>
      </c>
    </row>
    <row r="180" spans="1:30" x14ac:dyDescent="0.25">
      <c r="A180">
        <f t="shared" si="28"/>
        <v>101</v>
      </c>
      <c r="D180">
        <f t="shared" si="30"/>
        <v>16.5</v>
      </c>
      <c r="E180" s="24">
        <f t="shared" si="31"/>
        <v>37.290000000000589</v>
      </c>
      <c r="F180">
        <f t="shared" si="25"/>
        <v>16.5</v>
      </c>
      <c r="S180">
        <v>179</v>
      </c>
      <c r="T180">
        <f t="shared" si="29"/>
        <v>11</v>
      </c>
      <c r="U180">
        <f>IF(AND('Données résultat'!E$9&lt;$E$2-($S179*($E$2/200)),'Données résultat'!E$9&gt;$E$2-($S180*($E$2/200))),$T180,0)</f>
        <v>0</v>
      </c>
      <c r="V180">
        <f>IF(AND('Données résultat'!F$9&lt;$E$2-($S179*($E$2/200)),'Données résultat'!F$9&gt;$E$2-($S180*($E$2/200))),$T180,0)</f>
        <v>0</v>
      </c>
      <c r="W180">
        <f>IF(AND('Données résultat'!G$9&lt;$E$2-($S179*($E$2/200)),'Données résultat'!G$9&gt;$E$2-($S180*($E$2/200))),$T180,0)</f>
        <v>0</v>
      </c>
      <c r="X180">
        <f>IF(AND('Données résultat'!H$9&lt;$E$2-($S179*($E$2/200)),'Données résultat'!H$9&gt;$E$2-($S180*($E$2/200))),$T180,0)</f>
        <v>0</v>
      </c>
      <c r="Y180">
        <f>IF(AND('Données résultat'!I$9&lt;$E$2-($S179*($E$2/200)),'Données résultat'!I$9&gt;$E$2-($S180*($E$2/200))),$T180,0)</f>
        <v>0</v>
      </c>
      <c r="Z180">
        <f>IF(AND('Données résultat'!J$9&lt;$E$2-($S179*($E$2/200)),'Données résultat'!J$9&gt;$E$2-($S180*($E$2/200))),$T180,0)</f>
        <v>0</v>
      </c>
      <c r="AA180">
        <f>IF(AND('Données résultat'!K$9&lt;$E$2-($S179*($E$2/200)),'Données résultat'!K$9&gt;$E$2-($S180*($E$2/200))),$T180,0)</f>
        <v>0</v>
      </c>
      <c r="AB180">
        <f>IF(AND('Données résultat'!L$9&lt;$E$2-($S179*($E$2/200)),'Données résultat'!L$9&gt;$E$2-($S180*($E$2/200))),$T180,0)</f>
        <v>0</v>
      </c>
      <c r="AC180">
        <f>IF(AND('Données résultat'!M$9&lt;$E$2-($S179*($E$2/200)),'Données résultat'!M$9&gt;$E$2-($S180*($E$2/200))),$T180,0)</f>
        <v>0</v>
      </c>
      <c r="AD180">
        <f>IF(AND('Données résultat'!N$9&lt;$E$2-($S179*($E$2/200)),'Données résultat'!N$9&gt;$E$2-($S180*($E$2/200))),$T180,0)</f>
        <v>0</v>
      </c>
    </row>
    <row r="181" spans="1:30" x14ac:dyDescent="0.25">
      <c r="A181">
        <f t="shared" si="28"/>
        <v>102</v>
      </c>
      <c r="D181">
        <f t="shared" si="30"/>
        <v>16</v>
      </c>
      <c r="E181" s="24">
        <f t="shared" si="31"/>
        <v>36.160000000000586</v>
      </c>
      <c r="F181">
        <f t="shared" si="25"/>
        <v>16</v>
      </c>
      <c r="S181">
        <v>180</v>
      </c>
      <c r="T181">
        <f t="shared" si="29"/>
        <v>10.5</v>
      </c>
      <c r="U181">
        <f>IF(AND('Données résultat'!E$9&lt;$E$2-($S180*($E$2/200)),'Données résultat'!E$9&gt;$E$2-($S181*($E$2/200))),$T181,0)</f>
        <v>0</v>
      </c>
      <c r="V181">
        <f>IF(AND('Données résultat'!F$9&lt;$E$2-($S180*($E$2/200)),'Données résultat'!F$9&gt;$E$2-($S181*($E$2/200))),$T181,0)</f>
        <v>0</v>
      </c>
      <c r="W181">
        <f>IF(AND('Données résultat'!G$9&lt;$E$2-($S180*($E$2/200)),'Données résultat'!G$9&gt;$E$2-($S181*($E$2/200))),$T181,0)</f>
        <v>0</v>
      </c>
      <c r="X181">
        <f>IF(AND('Données résultat'!H$9&lt;$E$2-($S180*($E$2/200)),'Données résultat'!H$9&gt;$E$2-($S181*($E$2/200))),$T181,0)</f>
        <v>0</v>
      </c>
      <c r="Y181">
        <f>IF(AND('Données résultat'!I$9&lt;$E$2-($S180*($E$2/200)),'Données résultat'!I$9&gt;$E$2-($S181*($E$2/200))),$T181,0)</f>
        <v>0</v>
      </c>
      <c r="Z181">
        <f>IF(AND('Données résultat'!J$9&lt;$E$2-($S180*($E$2/200)),'Données résultat'!J$9&gt;$E$2-($S181*($E$2/200))),$T181,0)</f>
        <v>0</v>
      </c>
      <c r="AA181">
        <f>IF(AND('Données résultat'!K$9&lt;$E$2-($S180*($E$2/200)),'Données résultat'!K$9&gt;$E$2-($S181*($E$2/200))),$T181,0)</f>
        <v>0</v>
      </c>
      <c r="AB181">
        <f>IF(AND('Données résultat'!L$9&lt;$E$2-($S180*($E$2/200)),'Données résultat'!L$9&gt;$E$2-($S181*($E$2/200))),$T181,0)</f>
        <v>0</v>
      </c>
      <c r="AC181">
        <f>IF(AND('Données résultat'!M$9&lt;$E$2-($S180*($E$2/200)),'Données résultat'!M$9&gt;$E$2-($S181*($E$2/200))),$T181,0)</f>
        <v>0</v>
      </c>
      <c r="AD181">
        <f>IF(AND('Données résultat'!N$9&lt;$E$2-($S180*($E$2/200)),'Données résultat'!N$9&gt;$E$2-($S181*($E$2/200))),$T181,0)</f>
        <v>0</v>
      </c>
    </row>
    <row r="182" spans="1:30" x14ac:dyDescent="0.25">
      <c r="A182">
        <f t="shared" si="28"/>
        <v>103</v>
      </c>
      <c r="D182">
        <f t="shared" si="30"/>
        <v>15.5</v>
      </c>
      <c r="E182" s="24">
        <f t="shared" si="31"/>
        <v>35.030000000000584</v>
      </c>
      <c r="F182">
        <f t="shared" si="25"/>
        <v>15.5</v>
      </c>
      <c r="S182">
        <v>181</v>
      </c>
      <c r="T182">
        <f t="shared" si="29"/>
        <v>10</v>
      </c>
      <c r="U182">
        <f>IF(AND('Données résultat'!E$9&lt;$E$2-($S181*($E$2/200)),'Données résultat'!E$9&gt;$E$2-($S182*($E$2/200))),$T182,0)</f>
        <v>0</v>
      </c>
      <c r="V182">
        <f>IF(AND('Données résultat'!F$9&lt;$E$2-($S181*($E$2/200)),'Données résultat'!F$9&gt;$E$2-($S182*($E$2/200))),$T182,0)</f>
        <v>0</v>
      </c>
      <c r="W182">
        <f>IF(AND('Données résultat'!G$9&lt;$E$2-($S181*($E$2/200)),'Données résultat'!G$9&gt;$E$2-($S182*($E$2/200))),$T182,0)</f>
        <v>0</v>
      </c>
      <c r="X182">
        <f>IF(AND('Données résultat'!H$9&lt;$E$2-($S181*($E$2/200)),'Données résultat'!H$9&gt;$E$2-($S182*($E$2/200))),$T182,0)</f>
        <v>0</v>
      </c>
      <c r="Y182">
        <f>IF(AND('Données résultat'!I$9&lt;$E$2-($S181*($E$2/200)),'Données résultat'!I$9&gt;$E$2-($S182*($E$2/200))),$T182,0)</f>
        <v>0</v>
      </c>
      <c r="Z182">
        <f>IF(AND('Données résultat'!J$9&lt;$E$2-($S181*($E$2/200)),'Données résultat'!J$9&gt;$E$2-($S182*($E$2/200))),$T182,0)</f>
        <v>0</v>
      </c>
      <c r="AA182">
        <f>IF(AND('Données résultat'!K$9&lt;$E$2-($S181*($E$2/200)),'Données résultat'!K$9&gt;$E$2-($S182*($E$2/200))),$T182,0)</f>
        <v>0</v>
      </c>
      <c r="AB182">
        <f>IF(AND('Données résultat'!L$9&lt;$E$2-($S181*($E$2/200)),'Données résultat'!L$9&gt;$E$2-($S182*($E$2/200))),$T182,0)</f>
        <v>0</v>
      </c>
      <c r="AC182">
        <f>IF(AND('Données résultat'!M$9&lt;$E$2-($S181*($E$2/200)),'Données résultat'!M$9&gt;$E$2-($S182*($E$2/200))),$T182,0)</f>
        <v>0</v>
      </c>
      <c r="AD182">
        <f>IF(AND('Données résultat'!N$9&lt;$E$2-($S181*($E$2/200)),'Données résultat'!N$9&gt;$E$2-($S182*($E$2/200))),$T182,0)</f>
        <v>0</v>
      </c>
    </row>
    <row r="183" spans="1:30" x14ac:dyDescent="0.25">
      <c r="A183">
        <f t="shared" si="28"/>
        <v>104</v>
      </c>
      <c r="D183">
        <f t="shared" si="30"/>
        <v>15</v>
      </c>
      <c r="E183" s="24">
        <f t="shared" si="31"/>
        <v>33.900000000000581</v>
      </c>
      <c r="F183">
        <f t="shared" si="25"/>
        <v>15</v>
      </c>
      <c r="S183">
        <v>182</v>
      </c>
      <c r="T183">
        <f t="shared" si="29"/>
        <v>9.5</v>
      </c>
      <c r="U183">
        <f>IF(AND('Données résultat'!E$9&lt;$E$2-($S182*($E$2/200)),'Données résultat'!E$9&gt;$E$2-($S183*($E$2/200))),$T183,0)</f>
        <v>0</v>
      </c>
      <c r="V183">
        <f>IF(AND('Données résultat'!F$9&lt;$E$2-($S182*($E$2/200)),'Données résultat'!F$9&gt;$E$2-($S183*($E$2/200))),$T183,0)</f>
        <v>0</v>
      </c>
      <c r="W183">
        <f>IF(AND('Données résultat'!G$9&lt;$E$2-($S182*($E$2/200)),'Données résultat'!G$9&gt;$E$2-($S183*($E$2/200))),$T183,0)</f>
        <v>0</v>
      </c>
      <c r="X183">
        <f>IF(AND('Données résultat'!H$9&lt;$E$2-($S182*($E$2/200)),'Données résultat'!H$9&gt;$E$2-($S183*($E$2/200))),$T183,0)</f>
        <v>0</v>
      </c>
      <c r="Y183">
        <f>IF(AND('Données résultat'!I$9&lt;$E$2-($S182*($E$2/200)),'Données résultat'!I$9&gt;$E$2-($S183*($E$2/200))),$T183,0)</f>
        <v>0</v>
      </c>
      <c r="Z183">
        <f>IF(AND('Données résultat'!J$9&lt;$E$2-($S182*($E$2/200)),'Données résultat'!J$9&gt;$E$2-($S183*($E$2/200))),$T183,0)</f>
        <v>0</v>
      </c>
      <c r="AA183">
        <f>IF(AND('Données résultat'!K$9&lt;$E$2-($S182*($E$2/200)),'Données résultat'!K$9&gt;$E$2-($S183*($E$2/200))),$T183,0)</f>
        <v>0</v>
      </c>
      <c r="AB183">
        <f>IF(AND('Données résultat'!L$9&lt;$E$2-($S182*($E$2/200)),'Données résultat'!L$9&gt;$E$2-($S183*($E$2/200))),$T183,0)</f>
        <v>0</v>
      </c>
      <c r="AC183">
        <f>IF(AND('Données résultat'!M$9&lt;$E$2-($S182*($E$2/200)),'Données résultat'!M$9&gt;$E$2-($S183*($E$2/200))),$T183,0)</f>
        <v>0</v>
      </c>
      <c r="AD183">
        <f>IF(AND('Données résultat'!N$9&lt;$E$2-($S182*($E$2/200)),'Données résultat'!N$9&gt;$E$2-($S183*($E$2/200))),$T183,0)</f>
        <v>0</v>
      </c>
    </row>
    <row r="184" spans="1:30" x14ac:dyDescent="0.25">
      <c r="A184">
        <f t="shared" ref="A184:A189" si="32">A183+1</f>
        <v>105</v>
      </c>
      <c r="D184">
        <f t="shared" si="30"/>
        <v>14.5</v>
      </c>
      <c r="E184" s="24">
        <f t="shared" si="31"/>
        <v>32.770000000000579</v>
      </c>
      <c r="F184">
        <f t="shared" si="25"/>
        <v>14.5</v>
      </c>
      <c r="S184">
        <v>183</v>
      </c>
      <c r="T184">
        <f t="shared" si="29"/>
        <v>9</v>
      </c>
      <c r="U184">
        <f>IF(AND('Données résultat'!E$9&lt;$E$2-($S183*($E$2/200)),'Données résultat'!E$9&gt;$E$2-($S184*($E$2/200))),$T184,0)</f>
        <v>0</v>
      </c>
      <c r="V184">
        <f>IF(AND('Données résultat'!F$9&lt;$E$2-($S183*($E$2/200)),'Données résultat'!F$9&gt;$E$2-($S184*($E$2/200))),$T184,0)</f>
        <v>0</v>
      </c>
      <c r="W184">
        <f>IF(AND('Données résultat'!G$9&lt;$E$2-($S183*($E$2/200)),'Données résultat'!G$9&gt;$E$2-($S184*($E$2/200))),$T184,0)</f>
        <v>0</v>
      </c>
      <c r="X184">
        <f>IF(AND('Données résultat'!H$9&lt;$E$2-($S183*($E$2/200)),'Données résultat'!H$9&gt;$E$2-($S184*($E$2/200))),$T184,0)</f>
        <v>0</v>
      </c>
      <c r="Y184">
        <f>IF(AND('Données résultat'!I$9&lt;$E$2-($S183*($E$2/200)),'Données résultat'!I$9&gt;$E$2-($S184*($E$2/200))),$T184,0)</f>
        <v>0</v>
      </c>
      <c r="Z184">
        <f>IF(AND('Données résultat'!J$9&lt;$E$2-($S183*($E$2/200)),'Données résultat'!J$9&gt;$E$2-($S184*($E$2/200))),$T184,0)</f>
        <v>0</v>
      </c>
      <c r="AA184">
        <f>IF(AND('Données résultat'!K$9&lt;$E$2-($S183*($E$2/200)),'Données résultat'!K$9&gt;$E$2-($S184*($E$2/200))),$T184,0)</f>
        <v>0</v>
      </c>
      <c r="AB184">
        <f>IF(AND('Données résultat'!L$9&lt;$E$2-($S183*($E$2/200)),'Données résultat'!L$9&gt;$E$2-($S184*($E$2/200))),$T184,0)</f>
        <v>0</v>
      </c>
      <c r="AC184">
        <f>IF(AND('Données résultat'!M$9&lt;$E$2-($S183*($E$2/200)),'Données résultat'!M$9&gt;$E$2-($S184*($E$2/200))),$T184,0)</f>
        <v>0</v>
      </c>
      <c r="AD184">
        <f>IF(AND('Données résultat'!N$9&lt;$E$2-($S183*($E$2/200)),'Données résultat'!N$9&gt;$E$2-($S184*($E$2/200))),$T184,0)</f>
        <v>0</v>
      </c>
    </row>
    <row r="185" spans="1:30" x14ac:dyDescent="0.25">
      <c r="A185">
        <f t="shared" si="32"/>
        <v>106</v>
      </c>
      <c r="D185">
        <f t="shared" si="30"/>
        <v>14</v>
      </c>
      <c r="E185" s="24">
        <f t="shared" si="31"/>
        <v>31.64000000000058</v>
      </c>
      <c r="F185">
        <f t="shared" si="25"/>
        <v>14</v>
      </c>
      <c r="S185">
        <v>184</v>
      </c>
      <c r="T185">
        <f t="shared" si="29"/>
        <v>8.5</v>
      </c>
      <c r="U185">
        <f>IF(AND('Données résultat'!E$9&lt;$E$2-($S184*($E$2/200)),'Données résultat'!E$9&gt;$E$2-($S185*($E$2/200))),$T185,0)</f>
        <v>0</v>
      </c>
      <c r="V185">
        <f>IF(AND('Données résultat'!F$9&lt;$E$2-($S184*($E$2/200)),'Données résultat'!F$9&gt;$E$2-($S185*($E$2/200))),$T185,0)</f>
        <v>0</v>
      </c>
      <c r="W185">
        <f>IF(AND('Données résultat'!G$9&lt;$E$2-($S184*($E$2/200)),'Données résultat'!G$9&gt;$E$2-($S185*($E$2/200))),$T185,0)</f>
        <v>0</v>
      </c>
      <c r="X185">
        <f>IF(AND('Données résultat'!H$9&lt;$E$2-($S184*($E$2/200)),'Données résultat'!H$9&gt;$E$2-($S185*($E$2/200))),$T185,0)</f>
        <v>0</v>
      </c>
      <c r="Y185">
        <f>IF(AND('Données résultat'!I$9&lt;$E$2-($S184*($E$2/200)),'Données résultat'!I$9&gt;$E$2-($S185*($E$2/200))),$T185,0)</f>
        <v>0</v>
      </c>
      <c r="Z185">
        <f>IF(AND('Données résultat'!J$9&lt;$E$2-($S184*($E$2/200)),'Données résultat'!J$9&gt;$E$2-($S185*($E$2/200))),$T185,0)</f>
        <v>0</v>
      </c>
      <c r="AA185">
        <f>IF(AND('Données résultat'!K$9&lt;$E$2-($S184*($E$2/200)),'Données résultat'!K$9&gt;$E$2-($S185*($E$2/200))),$T185,0)</f>
        <v>0</v>
      </c>
      <c r="AB185">
        <f>IF(AND('Données résultat'!L$9&lt;$E$2-($S184*($E$2/200)),'Données résultat'!L$9&gt;$E$2-($S185*($E$2/200))),$T185,0)</f>
        <v>0</v>
      </c>
      <c r="AC185">
        <f>IF(AND('Données résultat'!M$9&lt;$E$2-($S184*($E$2/200)),'Données résultat'!M$9&gt;$E$2-($S185*($E$2/200))),$T185,0)</f>
        <v>0</v>
      </c>
      <c r="AD185">
        <f>IF(AND('Données résultat'!N$9&lt;$E$2-($S184*($E$2/200)),'Données résultat'!N$9&gt;$E$2-($S185*($E$2/200))),$T185,0)</f>
        <v>0</v>
      </c>
    </row>
    <row r="186" spans="1:30" x14ac:dyDescent="0.25">
      <c r="A186">
        <f t="shared" si="32"/>
        <v>107</v>
      </c>
      <c r="D186">
        <f t="shared" si="30"/>
        <v>13.5</v>
      </c>
      <c r="E186" s="24">
        <f t="shared" si="31"/>
        <v>30.510000000000581</v>
      </c>
      <c r="F186">
        <f t="shared" si="25"/>
        <v>13.5</v>
      </c>
      <c r="S186">
        <v>185</v>
      </c>
      <c r="T186">
        <f t="shared" si="29"/>
        <v>8</v>
      </c>
      <c r="U186">
        <f>IF(AND('Données résultat'!E$9&lt;$E$2-($S185*($E$2/200)),'Données résultat'!E$9&gt;$E$2-($S186*($E$2/200))),$T186,0)</f>
        <v>0</v>
      </c>
      <c r="V186">
        <f>IF(AND('Données résultat'!F$9&lt;$E$2-($S185*($E$2/200)),'Données résultat'!F$9&gt;$E$2-($S186*($E$2/200))),$T186,0)</f>
        <v>0</v>
      </c>
      <c r="W186">
        <f>IF(AND('Données résultat'!G$9&lt;$E$2-($S185*($E$2/200)),'Données résultat'!G$9&gt;$E$2-($S186*($E$2/200))),$T186,0)</f>
        <v>0</v>
      </c>
      <c r="X186">
        <f>IF(AND('Données résultat'!H$9&lt;$E$2-($S185*($E$2/200)),'Données résultat'!H$9&gt;$E$2-($S186*($E$2/200))),$T186,0)</f>
        <v>0</v>
      </c>
      <c r="Y186">
        <f>IF(AND('Données résultat'!I$9&lt;$E$2-($S185*($E$2/200)),'Données résultat'!I$9&gt;$E$2-($S186*($E$2/200))),$T186,0)</f>
        <v>0</v>
      </c>
      <c r="Z186">
        <f>IF(AND('Données résultat'!J$9&lt;$E$2-($S185*($E$2/200)),'Données résultat'!J$9&gt;$E$2-($S186*($E$2/200))),$T186,0)</f>
        <v>0</v>
      </c>
      <c r="AA186">
        <f>IF(AND('Données résultat'!K$9&lt;$E$2-($S185*($E$2/200)),'Données résultat'!K$9&gt;$E$2-($S186*($E$2/200))),$T186,0)</f>
        <v>0</v>
      </c>
      <c r="AB186">
        <f>IF(AND('Données résultat'!L$9&lt;$E$2-($S185*($E$2/200)),'Données résultat'!L$9&gt;$E$2-($S186*($E$2/200))),$T186,0)</f>
        <v>0</v>
      </c>
      <c r="AC186">
        <f>IF(AND('Données résultat'!M$9&lt;$E$2-($S185*($E$2/200)),'Données résultat'!M$9&gt;$E$2-($S186*($E$2/200))),$T186,0)</f>
        <v>0</v>
      </c>
      <c r="AD186">
        <f>IF(AND('Données résultat'!N$9&lt;$E$2-($S185*($E$2/200)),'Données résultat'!N$9&gt;$E$2-($S186*($E$2/200))),$T186,0)</f>
        <v>0</v>
      </c>
    </row>
    <row r="187" spans="1:30" x14ac:dyDescent="0.25">
      <c r="A187">
        <f t="shared" si="32"/>
        <v>108</v>
      </c>
      <c r="D187">
        <f t="shared" si="30"/>
        <v>13</v>
      </c>
      <c r="E187" s="24">
        <f t="shared" si="31"/>
        <v>29.380000000000582</v>
      </c>
      <c r="F187">
        <f t="shared" si="25"/>
        <v>13</v>
      </c>
      <c r="S187">
        <v>186</v>
      </c>
      <c r="T187">
        <f t="shared" si="29"/>
        <v>7.5</v>
      </c>
      <c r="U187">
        <f>IF(AND('Données résultat'!E$9&lt;$E$2-($S186*($E$2/200)),'Données résultat'!E$9&gt;$E$2-($S187*($E$2/200))),$T187,0)</f>
        <v>0</v>
      </c>
      <c r="V187">
        <f>IF(AND('Données résultat'!F$9&lt;$E$2-($S186*($E$2/200)),'Données résultat'!F$9&gt;$E$2-($S187*($E$2/200))),$T187,0)</f>
        <v>0</v>
      </c>
      <c r="W187">
        <f>IF(AND('Données résultat'!G$9&lt;$E$2-($S186*($E$2/200)),'Données résultat'!G$9&gt;$E$2-($S187*($E$2/200))),$T187,0)</f>
        <v>0</v>
      </c>
      <c r="X187">
        <f>IF(AND('Données résultat'!H$9&lt;$E$2-($S186*($E$2/200)),'Données résultat'!H$9&gt;$E$2-($S187*($E$2/200))),$T187,0)</f>
        <v>0</v>
      </c>
      <c r="Y187">
        <f>IF(AND('Données résultat'!I$9&lt;$E$2-($S186*($E$2/200)),'Données résultat'!I$9&gt;$E$2-($S187*($E$2/200))),$T187,0)</f>
        <v>0</v>
      </c>
      <c r="Z187">
        <f>IF(AND('Données résultat'!J$9&lt;$E$2-($S186*($E$2/200)),'Données résultat'!J$9&gt;$E$2-($S187*($E$2/200))),$T187,0)</f>
        <v>0</v>
      </c>
      <c r="AA187">
        <f>IF(AND('Données résultat'!K$9&lt;$E$2-($S186*($E$2/200)),'Données résultat'!K$9&gt;$E$2-($S187*($E$2/200))),$T187,0)</f>
        <v>0</v>
      </c>
      <c r="AB187">
        <f>IF(AND('Données résultat'!L$9&lt;$E$2-($S186*($E$2/200)),'Données résultat'!L$9&gt;$E$2-($S187*($E$2/200))),$T187,0)</f>
        <v>0</v>
      </c>
      <c r="AC187">
        <f>IF(AND('Données résultat'!M$9&lt;$E$2-($S186*($E$2/200)),'Données résultat'!M$9&gt;$E$2-($S187*($E$2/200))),$T187,0)</f>
        <v>0</v>
      </c>
      <c r="AD187">
        <f>IF(AND('Données résultat'!N$9&lt;$E$2-($S186*($E$2/200)),'Données résultat'!N$9&gt;$E$2-($S187*($E$2/200))),$T187,0)</f>
        <v>0</v>
      </c>
    </row>
    <row r="188" spans="1:30" x14ac:dyDescent="0.25">
      <c r="A188">
        <f t="shared" si="32"/>
        <v>109</v>
      </c>
      <c r="D188">
        <f t="shared" si="30"/>
        <v>12.5</v>
      </c>
      <c r="E188" s="24">
        <f t="shared" si="31"/>
        <v>28.250000000000583</v>
      </c>
      <c r="F188">
        <f t="shared" si="25"/>
        <v>12.5</v>
      </c>
      <c r="S188">
        <v>187</v>
      </c>
      <c r="T188">
        <f t="shared" si="29"/>
        <v>7</v>
      </c>
      <c r="U188">
        <f>IF(AND('Données résultat'!E$9&lt;$E$2-($S187*($E$2/200)),'Données résultat'!E$9&gt;$E$2-($S188*($E$2/200))),$T188,0)</f>
        <v>0</v>
      </c>
      <c r="V188">
        <f>IF(AND('Données résultat'!F$9&lt;$E$2-($S187*($E$2/200)),'Données résultat'!F$9&gt;$E$2-($S188*($E$2/200))),$T188,0)</f>
        <v>0</v>
      </c>
      <c r="W188">
        <f>IF(AND('Données résultat'!G$9&lt;$E$2-($S187*($E$2/200)),'Données résultat'!G$9&gt;$E$2-($S188*($E$2/200))),$T188,0)</f>
        <v>0</v>
      </c>
      <c r="X188">
        <f>IF(AND('Données résultat'!H$9&lt;$E$2-($S187*($E$2/200)),'Données résultat'!H$9&gt;$E$2-($S188*($E$2/200))),$T188,0)</f>
        <v>0</v>
      </c>
      <c r="Y188">
        <f>IF(AND('Données résultat'!I$9&lt;$E$2-($S187*($E$2/200)),'Données résultat'!I$9&gt;$E$2-($S188*($E$2/200))),$T188,0)</f>
        <v>0</v>
      </c>
      <c r="Z188">
        <f>IF(AND('Données résultat'!J$9&lt;$E$2-($S187*($E$2/200)),'Données résultat'!J$9&gt;$E$2-($S188*($E$2/200))),$T188,0)</f>
        <v>0</v>
      </c>
      <c r="AA188">
        <f>IF(AND('Données résultat'!K$9&lt;$E$2-($S187*($E$2/200)),'Données résultat'!K$9&gt;$E$2-($S188*($E$2/200))),$T188,0)</f>
        <v>0</v>
      </c>
      <c r="AB188">
        <f>IF(AND('Données résultat'!L$9&lt;$E$2-($S187*($E$2/200)),'Données résultat'!L$9&gt;$E$2-($S188*($E$2/200))),$T188,0)</f>
        <v>0</v>
      </c>
      <c r="AC188">
        <f>IF(AND('Données résultat'!M$9&lt;$E$2-($S187*($E$2/200)),'Données résultat'!M$9&gt;$E$2-($S188*($E$2/200))),$T188,0)</f>
        <v>0</v>
      </c>
      <c r="AD188">
        <f>IF(AND('Données résultat'!N$9&lt;$E$2-($S187*($E$2/200)),'Données résultat'!N$9&gt;$E$2-($S188*($E$2/200))),$T188,0)</f>
        <v>0</v>
      </c>
    </row>
    <row r="189" spans="1:30" x14ac:dyDescent="0.25">
      <c r="A189">
        <f t="shared" si="32"/>
        <v>110</v>
      </c>
      <c r="D189">
        <f t="shared" si="30"/>
        <v>12</v>
      </c>
      <c r="E189" s="24">
        <f t="shared" si="31"/>
        <v>27.120000000000584</v>
      </c>
      <c r="F189">
        <f t="shared" si="25"/>
        <v>12</v>
      </c>
      <c r="S189">
        <v>188</v>
      </c>
      <c r="T189">
        <f t="shared" si="29"/>
        <v>6.5</v>
      </c>
      <c r="U189">
        <f>IF(AND('Données résultat'!E$9&lt;$E$2-($S188*($E$2/200)),'Données résultat'!E$9&gt;$E$2-($S189*($E$2/200))),$T189,0)</f>
        <v>0</v>
      </c>
      <c r="V189">
        <f>IF(AND('Données résultat'!F$9&lt;$E$2-($S188*($E$2/200)),'Données résultat'!F$9&gt;$E$2-($S189*($E$2/200))),$T189,0)</f>
        <v>0</v>
      </c>
      <c r="W189">
        <f>IF(AND('Données résultat'!G$9&lt;$E$2-($S188*($E$2/200)),'Données résultat'!G$9&gt;$E$2-($S189*($E$2/200))),$T189,0)</f>
        <v>0</v>
      </c>
      <c r="X189">
        <f>IF(AND('Données résultat'!H$9&lt;$E$2-($S188*($E$2/200)),'Données résultat'!H$9&gt;$E$2-($S189*($E$2/200))),$T189,0)</f>
        <v>0</v>
      </c>
      <c r="Y189">
        <f>IF(AND('Données résultat'!I$9&lt;$E$2-($S188*($E$2/200)),'Données résultat'!I$9&gt;$E$2-($S189*($E$2/200))),$T189,0)</f>
        <v>0</v>
      </c>
      <c r="Z189">
        <f>IF(AND('Données résultat'!J$9&lt;$E$2-($S188*($E$2/200)),'Données résultat'!J$9&gt;$E$2-($S189*($E$2/200))),$T189,0)</f>
        <v>0</v>
      </c>
      <c r="AA189">
        <f>IF(AND('Données résultat'!K$9&lt;$E$2-($S188*($E$2/200)),'Données résultat'!K$9&gt;$E$2-($S189*($E$2/200))),$T189,0)</f>
        <v>0</v>
      </c>
      <c r="AB189">
        <f>IF(AND('Données résultat'!L$9&lt;$E$2-($S188*($E$2/200)),'Données résultat'!L$9&gt;$E$2-($S189*($E$2/200))),$T189,0)</f>
        <v>0</v>
      </c>
      <c r="AC189">
        <f>IF(AND('Données résultat'!M$9&lt;$E$2-($S188*($E$2/200)),'Données résultat'!M$9&gt;$E$2-($S189*($E$2/200))),$T189,0)</f>
        <v>0</v>
      </c>
      <c r="AD189">
        <f>IF(AND('Données résultat'!N$9&lt;$E$2-($S188*($E$2/200)),'Données résultat'!N$9&gt;$E$2-($S189*($E$2/200))),$T189,0)</f>
        <v>0</v>
      </c>
    </row>
    <row r="190" spans="1:30" x14ac:dyDescent="0.25">
      <c r="D190">
        <f t="shared" si="30"/>
        <v>11.5</v>
      </c>
      <c r="E190" s="24">
        <f t="shared" si="31"/>
        <v>25.990000000000585</v>
      </c>
      <c r="F190">
        <f t="shared" si="25"/>
        <v>11.5</v>
      </c>
      <c r="S190">
        <v>189</v>
      </c>
      <c r="T190">
        <f t="shared" si="29"/>
        <v>6</v>
      </c>
      <c r="U190">
        <f>IF(AND('Données résultat'!E$9&lt;$E$2-($S189*($E$2/200)),'Données résultat'!E$9&gt;$E$2-($S190*($E$2/200))),$T190,0)</f>
        <v>0</v>
      </c>
      <c r="V190">
        <f>IF(AND('Données résultat'!F$9&lt;$E$2-($S189*($E$2/200)),'Données résultat'!F$9&gt;$E$2-($S190*($E$2/200))),$T190,0)</f>
        <v>0</v>
      </c>
      <c r="W190">
        <f>IF(AND('Données résultat'!G$9&lt;$E$2-($S189*($E$2/200)),'Données résultat'!G$9&gt;$E$2-($S190*($E$2/200))),$T190,0)</f>
        <v>0</v>
      </c>
      <c r="X190">
        <f>IF(AND('Données résultat'!H$9&lt;$E$2-($S189*($E$2/200)),'Données résultat'!H$9&gt;$E$2-($S190*($E$2/200))),$T190,0)</f>
        <v>0</v>
      </c>
      <c r="Y190">
        <f>IF(AND('Données résultat'!I$9&lt;$E$2-($S189*($E$2/200)),'Données résultat'!I$9&gt;$E$2-($S190*($E$2/200))),$T190,0)</f>
        <v>0</v>
      </c>
      <c r="Z190">
        <f>IF(AND('Données résultat'!J$9&lt;$E$2-($S189*($E$2/200)),'Données résultat'!J$9&gt;$E$2-($S190*($E$2/200))),$T190,0)</f>
        <v>0</v>
      </c>
      <c r="AA190">
        <f>IF(AND('Données résultat'!K$9&lt;$E$2-($S189*($E$2/200)),'Données résultat'!K$9&gt;$E$2-($S190*($E$2/200))),$T190,0)</f>
        <v>0</v>
      </c>
      <c r="AB190">
        <f>IF(AND('Données résultat'!L$9&lt;$E$2-($S189*($E$2/200)),'Données résultat'!L$9&gt;$E$2-($S190*($E$2/200))),$T190,0)</f>
        <v>0</v>
      </c>
      <c r="AC190">
        <f>IF(AND('Données résultat'!M$9&lt;$E$2-($S189*($E$2/200)),'Données résultat'!M$9&gt;$E$2-($S190*($E$2/200))),$T190,0)</f>
        <v>0</v>
      </c>
      <c r="AD190">
        <f>IF(AND('Données résultat'!N$9&lt;$E$2-($S189*($E$2/200)),'Données résultat'!N$9&gt;$E$2-($S190*($E$2/200))),$T190,0)</f>
        <v>0</v>
      </c>
    </row>
    <row r="191" spans="1:30" x14ac:dyDescent="0.25">
      <c r="D191">
        <f t="shared" si="30"/>
        <v>11</v>
      </c>
      <c r="E191" s="24">
        <f t="shared" si="31"/>
        <v>24.860000000000586</v>
      </c>
      <c r="F191">
        <f t="shared" si="25"/>
        <v>11</v>
      </c>
      <c r="S191">
        <v>190</v>
      </c>
      <c r="T191">
        <f t="shared" si="29"/>
        <v>5.5</v>
      </c>
      <c r="U191">
        <f>IF(AND('Données résultat'!E$9&lt;$E$2-($S190*($E$2/200)),'Données résultat'!E$9&gt;$E$2-($S191*($E$2/200))),$T191,0)</f>
        <v>0</v>
      </c>
      <c r="V191">
        <f>IF(AND('Données résultat'!F$9&lt;$E$2-($S190*($E$2/200)),'Données résultat'!F$9&gt;$E$2-($S191*($E$2/200))),$T191,0)</f>
        <v>0</v>
      </c>
      <c r="W191">
        <f>IF(AND('Données résultat'!G$9&lt;$E$2-($S190*($E$2/200)),'Données résultat'!G$9&gt;$E$2-($S191*($E$2/200))),$T191,0)</f>
        <v>0</v>
      </c>
      <c r="X191">
        <f>IF(AND('Données résultat'!H$9&lt;$E$2-($S190*($E$2/200)),'Données résultat'!H$9&gt;$E$2-($S191*($E$2/200))),$T191,0)</f>
        <v>0</v>
      </c>
      <c r="Y191">
        <f>IF(AND('Données résultat'!I$9&lt;$E$2-($S190*($E$2/200)),'Données résultat'!I$9&gt;$E$2-($S191*($E$2/200))),$T191,0)</f>
        <v>0</v>
      </c>
      <c r="Z191">
        <f>IF(AND('Données résultat'!J$9&lt;$E$2-($S190*($E$2/200)),'Données résultat'!J$9&gt;$E$2-($S191*($E$2/200))),$T191,0)</f>
        <v>0</v>
      </c>
      <c r="AA191">
        <f>IF(AND('Données résultat'!K$9&lt;$E$2-($S190*($E$2/200)),'Données résultat'!K$9&gt;$E$2-($S191*($E$2/200))),$T191,0)</f>
        <v>0</v>
      </c>
      <c r="AB191">
        <f>IF(AND('Données résultat'!L$9&lt;$E$2-($S190*($E$2/200)),'Données résultat'!L$9&gt;$E$2-($S191*($E$2/200))),$T191,0)</f>
        <v>0</v>
      </c>
      <c r="AC191">
        <f>IF(AND('Données résultat'!M$9&lt;$E$2-($S190*($E$2/200)),'Données résultat'!M$9&gt;$E$2-($S191*($E$2/200))),$T191,0)</f>
        <v>0</v>
      </c>
      <c r="AD191">
        <f>IF(AND('Données résultat'!N$9&lt;$E$2-($S190*($E$2/200)),'Données résultat'!N$9&gt;$E$2-($S191*($E$2/200))),$T191,0)</f>
        <v>0</v>
      </c>
    </row>
    <row r="192" spans="1:30" x14ac:dyDescent="0.25">
      <c r="D192">
        <f t="shared" si="30"/>
        <v>10.5</v>
      </c>
      <c r="E192" s="24">
        <f t="shared" si="31"/>
        <v>23.730000000000587</v>
      </c>
      <c r="F192">
        <f t="shared" si="25"/>
        <v>10.5</v>
      </c>
      <c r="S192">
        <v>191</v>
      </c>
      <c r="T192">
        <f t="shared" si="29"/>
        <v>5</v>
      </c>
      <c r="U192">
        <f>IF(AND('Données résultat'!E$9&lt;$E$2-($S191*($E$2/200)),'Données résultat'!E$9&gt;$E$2-($S192*($E$2/200))),$T192,0)</f>
        <v>0</v>
      </c>
      <c r="V192">
        <f>IF(AND('Données résultat'!F$9&lt;$E$2-($S191*($E$2/200)),'Données résultat'!F$9&gt;$E$2-($S192*($E$2/200))),$T192,0)</f>
        <v>0</v>
      </c>
      <c r="W192">
        <f>IF(AND('Données résultat'!G$9&lt;$E$2-($S191*($E$2/200)),'Données résultat'!G$9&gt;$E$2-($S192*($E$2/200))),$T192,0)</f>
        <v>0</v>
      </c>
      <c r="X192">
        <f>IF(AND('Données résultat'!H$9&lt;$E$2-($S191*($E$2/200)),'Données résultat'!H$9&gt;$E$2-($S192*($E$2/200))),$T192,0)</f>
        <v>0</v>
      </c>
      <c r="Y192">
        <f>IF(AND('Données résultat'!I$9&lt;$E$2-($S191*($E$2/200)),'Données résultat'!I$9&gt;$E$2-($S192*($E$2/200))),$T192,0)</f>
        <v>0</v>
      </c>
      <c r="Z192">
        <f>IF(AND('Données résultat'!J$9&lt;$E$2-($S191*($E$2/200)),'Données résultat'!J$9&gt;$E$2-($S192*($E$2/200))),$T192,0)</f>
        <v>0</v>
      </c>
      <c r="AA192">
        <f>IF(AND('Données résultat'!K$9&lt;$E$2-($S191*($E$2/200)),'Données résultat'!K$9&gt;$E$2-($S192*($E$2/200))),$T192,0)</f>
        <v>0</v>
      </c>
      <c r="AB192">
        <f>IF(AND('Données résultat'!L$9&lt;$E$2-($S191*($E$2/200)),'Données résultat'!L$9&gt;$E$2-($S192*($E$2/200))),$T192,0)</f>
        <v>0</v>
      </c>
      <c r="AC192">
        <f>IF(AND('Données résultat'!M$9&lt;$E$2-($S191*($E$2/200)),'Données résultat'!M$9&gt;$E$2-($S192*($E$2/200))),$T192,0)</f>
        <v>0</v>
      </c>
      <c r="AD192">
        <f>IF(AND('Données résultat'!N$9&lt;$E$2-($S191*($E$2/200)),'Données résultat'!N$9&gt;$E$2-($S192*($E$2/200))),$T192,0)</f>
        <v>0</v>
      </c>
    </row>
    <row r="193" spans="4:30" x14ac:dyDescent="0.25">
      <c r="D193">
        <f t="shared" si="30"/>
        <v>10</v>
      </c>
      <c r="E193" s="24">
        <f t="shared" si="31"/>
        <v>22.600000000000588</v>
      </c>
      <c r="F193">
        <f t="shared" si="25"/>
        <v>10</v>
      </c>
      <c r="S193">
        <v>192</v>
      </c>
      <c r="T193">
        <f t="shared" si="29"/>
        <v>4.5</v>
      </c>
      <c r="U193">
        <f>IF(AND('Données résultat'!E$9&lt;$E$2-($S192*($E$2/200)),'Données résultat'!E$9&gt;$E$2-($S193*($E$2/200))),$T193,0)</f>
        <v>0</v>
      </c>
      <c r="V193">
        <f>IF(AND('Données résultat'!F$9&lt;$E$2-($S192*($E$2/200)),'Données résultat'!F$9&gt;$E$2-($S193*($E$2/200))),$T193,0)</f>
        <v>0</v>
      </c>
      <c r="W193">
        <f>IF(AND('Données résultat'!G$9&lt;$E$2-($S192*($E$2/200)),'Données résultat'!G$9&gt;$E$2-($S193*($E$2/200))),$T193,0)</f>
        <v>0</v>
      </c>
      <c r="X193">
        <f>IF(AND('Données résultat'!H$9&lt;$E$2-($S192*($E$2/200)),'Données résultat'!H$9&gt;$E$2-($S193*($E$2/200))),$T193,0)</f>
        <v>0</v>
      </c>
      <c r="Y193">
        <f>IF(AND('Données résultat'!I$9&lt;$E$2-($S192*($E$2/200)),'Données résultat'!I$9&gt;$E$2-($S193*($E$2/200))),$T193,0)</f>
        <v>0</v>
      </c>
      <c r="Z193">
        <f>IF(AND('Données résultat'!J$9&lt;$E$2-($S192*($E$2/200)),'Données résultat'!J$9&gt;$E$2-($S193*($E$2/200))),$T193,0)</f>
        <v>0</v>
      </c>
      <c r="AA193">
        <f>IF(AND('Données résultat'!K$9&lt;$E$2-($S192*($E$2/200)),'Données résultat'!K$9&gt;$E$2-($S193*($E$2/200))),$T193,0)</f>
        <v>0</v>
      </c>
      <c r="AB193">
        <f>IF(AND('Données résultat'!L$9&lt;$E$2-($S192*($E$2/200)),'Données résultat'!L$9&gt;$E$2-($S193*($E$2/200))),$T193,0)</f>
        <v>0</v>
      </c>
      <c r="AC193">
        <f>IF(AND('Données résultat'!M$9&lt;$E$2-($S192*($E$2/200)),'Données résultat'!M$9&gt;$E$2-($S193*($E$2/200))),$T193,0)</f>
        <v>0</v>
      </c>
      <c r="AD193">
        <f>IF(AND('Données résultat'!N$9&lt;$E$2-($S192*($E$2/200)),'Données résultat'!N$9&gt;$E$2-($S193*($E$2/200))),$T193,0)</f>
        <v>0</v>
      </c>
    </row>
    <row r="194" spans="4:30" x14ac:dyDescent="0.25">
      <c r="D194">
        <f t="shared" si="30"/>
        <v>9.5</v>
      </c>
      <c r="E194" s="24">
        <f t="shared" si="31"/>
        <v>21.470000000000589</v>
      </c>
      <c r="F194">
        <f t="shared" si="25"/>
        <v>9.5</v>
      </c>
      <c r="S194">
        <v>193</v>
      </c>
      <c r="T194">
        <f t="shared" si="29"/>
        <v>4</v>
      </c>
      <c r="U194">
        <f>IF(AND('Données résultat'!E$9&lt;$E$2-($S193*($E$2/200)),'Données résultat'!E$9&gt;$E$2-($S194*($E$2/200))),$T194,0)</f>
        <v>0</v>
      </c>
      <c r="V194">
        <f>IF(AND('Données résultat'!F$9&lt;$E$2-($S193*($E$2/200)),'Données résultat'!F$9&gt;$E$2-($S194*($E$2/200))),$T194,0)</f>
        <v>0</v>
      </c>
      <c r="W194">
        <f>IF(AND('Données résultat'!G$9&lt;$E$2-($S193*($E$2/200)),'Données résultat'!G$9&gt;$E$2-($S194*($E$2/200))),$T194,0)</f>
        <v>0</v>
      </c>
      <c r="X194">
        <f>IF(AND('Données résultat'!H$9&lt;$E$2-($S193*($E$2/200)),'Données résultat'!H$9&gt;$E$2-($S194*($E$2/200))),$T194,0)</f>
        <v>0</v>
      </c>
      <c r="Y194">
        <f>IF(AND('Données résultat'!I$9&lt;$E$2-($S193*($E$2/200)),'Données résultat'!I$9&gt;$E$2-($S194*($E$2/200))),$T194,0)</f>
        <v>0</v>
      </c>
      <c r="Z194">
        <f>IF(AND('Données résultat'!J$9&lt;$E$2-($S193*($E$2/200)),'Données résultat'!J$9&gt;$E$2-($S194*($E$2/200))),$T194,0)</f>
        <v>0</v>
      </c>
      <c r="AA194">
        <f>IF(AND('Données résultat'!K$9&lt;$E$2-($S193*($E$2/200)),'Données résultat'!K$9&gt;$E$2-($S194*($E$2/200))),$T194,0)</f>
        <v>0</v>
      </c>
      <c r="AB194">
        <f>IF(AND('Données résultat'!L$9&lt;$E$2-($S193*($E$2/200)),'Données résultat'!L$9&gt;$E$2-($S194*($E$2/200))),$T194,0)</f>
        <v>0</v>
      </c>
      <c r="AC194">
        <f>IF(AND('Données résultat'!M$9&lt;$E$2-($S193*($E$2/200)),'Données résultat'!M$9&gt;$E$2-($S194*($E$2/200))),$T194,0)</f>
        <v>0</v>
      </c>
      <c r="AD194">
        <f>IF(AND('Données résultat'!N$9&lt;$E$2-($S193*($E$2/200)),'Données résultat'!N$9&gt;$E$2-($S194*($E$2/200))),$T194,0)</f>
        <v>0</v>
      </c>
    </row>
    <row r="195" spans="4:30" x14ac:dyDescent="0.25">
      <c r="D195">
        <f t="shared" si="30"/>
        <v>9</v>
      </c>
      <c r="E195" s="24">
        <f t="shared" si="31"/>
        <v>20.34000000000059</v>
      </c>
      <c r="F195">
        <f t="shared" si="25"/>
        <v>9</v>
      </c>
      <c r="S195">
        <v>194</v>
      </c>
      <c r="T195">
        <f t="shared" ref="T195:T202" si="33">T194-0.5</f>
        <v>3.5</v>
      </c>
      <c r="U195">
        <f>IF(AND('Données résultat'!E$9&lt;$E$2-($S194*($E$2/200)),'Données résultat'!E$9&gt;$E$2-($S195*($E$2/200))),$T195,0)</f>
        <v>0</v>
      </c>
      <c r="V195">
        <f>IF(AND('Données résultat'!F$9&lt;$E$2-($S194*($E$2/200)),'Données résultat'!F$9&gt;$E$2-($S195*($E$2/200))),$T195,0)</f>
        <v>0</v>
      </c>
      <c r="W195">
        <f>IF(AND('Données résultat'!G$9&lt;$E$2-($S194*($E$2/200)),'Données résultat'!G$9&gt;$E$2-($S195*($E$2/200))),$T195,0)</f>
        <v>0</v>
      </c>
      <c r="X195">
        <f>IF(AND('Données résultat'!H$9&lt;$E$2-($S194*($E$2/200)),'Données résultat'!H$9&gt;$E$2-($S195*($E$2/200))),$T195,0)</f>
        <v>0</v>
      </c>
      <c r="Y195">
        <f>IF(AND('Données résultat'!I$9&lt;$E$2-($S194*($E$2/200)),'Données résultat'!I$9&gt;$E$2-($S195*($E$2/200))),$T195,0)</f>
        <v>0</v>
      </c>
      <c r="Z195">
        <f>IF(AND('Données résultat'!J$9&lt;$E$2-($S194*($E$2/200)),'Données résultat'!J$9&gt;$E$2-($S195*($E$2/200))),$T195,0)</f>
        <v>0</v>
      </c>
      <c r="AA195">
        <f>IF(AND('Données résultat'!K$9&lt;$E$2-($S194*($E$2/200)),'Données résultat'!K$9&gt;$E$2-($S195*($E$2/200))),$T195,0)</f>
        <v>0</v>
      </c>
      <c r="AB195">
        <f>IF(AND('Données résultat'!L$9&lt;$E$2-($S194*($E$2/200)),'Données résultat'!L$9&gt;$E$2-($S195*($E$2/200))),$T195,0)</f>
        <v>0</v>
      </c>
      <c r="AC195">
        <f>IF(AND('Données résultat'!M$9&lt;$E$2-($S194*($E$2/200)),'Données résultat'!M$9&gt;$E$2-($S195*($E$2/200))),$T195,0)</f>
        <v>0</v>
      </c>
      <c r="AD195">
        <f>IF(AND('Données résultat'!N$9&lt;$E$2-($S194*($E$2/200)),'Données résultat'!N$9&gt;$E$2-($S195*($E$2/200))),$T195,0)</f>
        <v>0</v>
      </c>
    </row>
    <row r="196" spans="4:30" x14ac:dyDescent="0.25">
      <c r="D196">
        <f t="shared" si="30"/>
        <v>8.5</v>
      </c>
      <c r="E196" s="24">
        <f t="shared" si="31"/>
        <v>19.210000000000591</v>
      </c>
      <c r="F196">
        <f t="shared" si="25"/>
        <v>8.5</v>
      </c>
      <c r="S196">
        <v>195</v>
      </c>
      <c r="T196">
        <f t="shared" si="33"/>
        <v>3</v>
      </c>
      <c r="U196">
        <f>IF(AND('Données résultat'!E$9&lt;$E$2-($S195*($E$2/200)),'Données résultat'!E$9&gt;$E$2-($S196*($E$2/200))),$T196,0)</f>
        <v>0</v>
      </c>
      <c r="V196">
        <f>IF(AND('Données résultat'!F$9&lt;$E$2-($S195*($E$2/200)),'Données résultat'!F$9&gt;$E$2-($S196*($E$2/200))),$T196,0)</f>
        <v>0</v>
      </c>
      <c r="W196">
        <f>IF(AND('Données résultat'!G$9&lt;$E$2-($S195*($E$2/200)),'Données résultat'!G$9&gt;$E$2-($S196*($E$2/200))),$T196,0)</f>
        <v>0</v>
      </c>
      <c r="X196">
        <f>IF(AND('Données résultat'!H$9&lt;$E$2-($S195*($E$2/200)),'Données résultat'!H$9&gt;$E$2-($S196*($E$2/200))),$T196,0)</f>
        <v>0</v>
      </c>
      <c r="Y196">
        <f>IF(AND('Données résultat'!I$9&lt;$E$2-($S195*($E$2/200)),'Données résultat'!I$9&gt;$E$2-($S196*($E$2/200))),$T196,0)</f>
        <v>0</v>
      </c>
      <c r="Z196">
        <f>IF(AND('Données résultat'!J$9&lt;$E$2-($S195*($E$2/200)),'Données résultat'!J$9&gt;$E$2-($S196*($E$2/200))),$T196,0)</f>
        <v>0</v>
      </c>
      <c r="AA196">
        <f>IF(AND('Données résultat'!K$9&lt;$E$2-($S195*($E$2/200)),'Données résultat'!K$9&gt;$E$2-($S196*($E$2/200))),$T196,0)</f>
        <v>0</v>
      </c>
      <c r="AB196">
        <f>IF(AND('Données résultat'!L$9&lt;$E$2-($S195*($E$2/200)),'Données résultat'!L$9&gt;$E$2-($S196*($E$2/200))),$T196,0)</f>
        <v>0</v>
      </c>
      <c r="AC196">
        <f>IF(AND('Données résultat'!M$9&lt;$E$2-($S195*($E$2/200)),'Données résultat'!M$9&gt;$E$2-($S196*($E$2/200))),$T196,0)</f>
        <v>0</v>
      </c>
      <c r="AD196">
        <f>IF(AND('Données résultat'!N$9&lt;$E$2-($S195*($E$2/200)),'Données résultat'!N$9&gt;$E$2-($S196*($E$2/200))),$T196,0)</f>
        <v>0</v>
      </c>
    </row>
    <row r="197" spans="4:30" x14ac:dyDescent="0.25">
      <c r="D197">
        <f t="shared" si="30"/>
        <v>8</v>
      </c>
      <c r="E197" s="24">
        <f t="shared" si="31"/>
        <v>18.080000000000592</v>
      </c>
      <c r="F197">
        <f t="shared" si="25"/>
        <v>8</v>
      </c>
      <c r="S197">
        <v>196</v>
      </c>
      <c r="T197">
        <f t="shared" si="33"/>
        <v>2.5</v>
      </c>
      <c r="U197">
        <f>IF(AND('Données résultat'!E$9&lt;$E$2-($S196*($E$2/200)),'Données résultat'!E$9&gt;$E$2-($S197*($E$2/200))),$T197,0)</f>
        <v>0</v>
      </c>
      <c r="V197">
        <f>IF(AND('Données résultat'!F$9&lt;$E$2-($S196*($E$2/200)),'Données résultat'!F$9&gt;$E$2-($S197*($E$2/200))),$T197,0)</f>
        <v>0</v>
      </c>
      <c r="W197">
        <f>IF(AND('Données résultat'!G$9&lt;$E$2-($S196*($E$2/200)),'Données résultat'!G$9&gt;$E$2-($S197*($E$2/200))),$T197,0)</f>
        <v>0</v>
      </c>
      <c r="X197">
        <f>IF(AND('Données résultat'!H$9&lt;$E$2-($S196*($E$2/200)),'Données résultat'!H$9&gt;$E$2-($S197*($E$2/200))),$T197,0)</f>
        <v>0</v>
      </c>
      <c r="Y197">
        <f>IF(AND('Données résultat'!I$9&lt;$E$2-($S196*($E$2/200)),'Données résultat'!I$9&gt;$E$2-($S197*($E$2/200))),$T197,0)</f>
        <v>0</v>
      </c>
      <c r="Z197">
        <f>IF(AND('Données résultat'!J$9&lt;$E$2-($S196*($E$2/200)),'Données résultat'!J$9&gt;$E$2-($S197*($E$2/200))),$T197,0)</f>
        <v>0</v>
      </c>
      <c r="AA197">
        <f>IF(AND('Données résultat'!K$9&lt;$E$2-($S196*($E$2/200)),'Données résultat'!K$9&gt;$E$2-($S197*($E$2/200))),$T197,0)</f>
        <v>0</v>
      </c>
      <c r="AB197">
        <f>IF(AND('Données résultat'!L$9&lt;$E$2-($S196*($E$2/200)),'Données résultat'!L$9&gt;$E$2-($S197*($E$2/200))),$T197,0)</f>
        <v>0</v>
      </c>
      <c r="AC197">
        <f>IF(AND('Données résultat'!M$9&lt;$E$2-($S196*($E$2/200)),'Données résultat'!M$9&gt;$E$2-($S197*($E$2/200))),$T197,0)</f>
        <v>0</v>
      </c>
      <c r="AD197">
        <f>IF(AND('Données résultat'!N$9&lt;$E$2-($S196*($E$2/200)),'Données résultat'!N$9&gt;$E$2-($S197*($E$2/200))),$T197,0)</f>
        <v>0</v>
      </c>
    </row>
    <row r="198" spans="4:30" x14ac:dyDescent="0.25">
      <c r="D198">
        <f t="shared" si="30"/>
        <v>7.5</v>
      </c>
      <c r="E198" s="24">
        <f t="shared" si="31"/>
        <v>16.950000000000593</v>
      </c>
      <c r="F198">
        <f t="shared" si="25"/>
        <v>7.5</v>
      </c>
      <c r="S198">
        <v>197</v>
      </c>
      <c r="T198">
        <f t="shared" si="33"/>
        <v>2</v>
      </c>
      <c r="U198">
        <f>IF(AND('Données résultat'!E$9&lt;$E$2-($S197*($E$2/200)),'Données résultat'!E$9&gt;$E$2-($S198*($E$2/200))),$T198,0)</f>
        <v>0</v>
      </c>
      <c r="V198">
        <f>IF(AND('Données résultat'!F$9&lt;$E$2-($S197*($E$2/200)),'Données résultat'!F$9&gt;$E$2-($S198*($E$2/200))),$T198,0)</f>
        <v>0</v>
      </c>
      <c r="W198">
        <f>IF(AND('Données résultat'!G$9&lt;$E$2-($S197*($E$2/200)),'Données résultat'!G$9&gt;$E$2-($S198*($E$2/200))),$T198,0)</f>
        <v>0</v>
      </c>
      <c r="X198">
        <f>IF(AND('Données résultat'!H$9&lt;$E$2-($S197*($E$2/200)),'Données résultat'!H$9&gt;$E$2-($S198*($E$2/200))),$T198,0)</f>
        <v>0</v>
      </c>
      <c r="Y198">
        <f>IF(AND('Données résultat'!I$9&lt;$E$2-($S197*($E$2/200)),'Données résultat'!I$9&gt;$E$2-($S198*($E$2/200))),$T198,0)</f>
        <v>0</v>
      </c>
      <c r="Z198">
        <f>IF(AND('Données résultat'!J$9&lt;$E$2-($S197*($E$2/200)),'Données résultat'!J$9&gt;$E$2-($S198*($E$2/200))),$T198,0)</f>
        <v>0</v>
      </c>
      <c r="AA198">
        <f>IF(AND('Données résultat'!K$9&lt;$E$2-($S197*($E$2/200)),'Données résultat'!K$9&gt;$E$2-($S198*($E$2/200))),$T198,0)</f>
        <v>0</v>
      </c>
      <c r="AB198">
        <f>IF(AND('Données résultat'!L$9&lt;$E$2-($S197*($E$2/200)),'Données résultat'!L$9&gt;$E$2-($S198*($E$2/200))),$T198,0)</f>
        <v>0</v>
      </c>
      <c r="AC198">
        <f>IF(AND('Données résultat'!M$9&lt;$E$2-($S197*($E$2/200)),'Données résultat'!M$9&gt;$E$2-($S198*($E$2/200))),$T198,0)</f>
        <v>0</v>
      </c>
      <c r="AD198">
        <f>IF(AND('Données résultat'!N$9&lt;$E$2-($S197*($E$2/200)),'Données résultat'!N$9&gt;$E$2-($S198*($E$2/200))),$T198,0)</f>
        <v>0</v>
      </c>
    </row>
    <row r="199" spans="4:30" x14ac:dyDescent="0.25">
      <c r="D199">
        <f t="shared" si="30"/>
        <v>7</v>
      </c>
      <c r="E199" s="24">
        <f t="shared" si="31"/>
        <v>15.820000000000594</v>
      </c>
      <c r="F199">
        <f t="shared" si="25"/>
        <v>7</v>
      </c>
      <c r="S199">
        <v>198</v>
      </c>
      <c r="T199">
        <f t="shared" si="33"/>
        <v>1.5</v>
      </c>
      <c r="U199">
        <f>IF(AND('Données résultat'!E$9&lt;$E$2-($S198*($E$2/200)),'Données résultat'!E$9&gt;$E$2-($S199*($E$2/200))),$T199,0)</f>
        <v>0</v>
      </c>
      <c r="V199">
        <f>IF(AND('Données résultat'!F$9&lt;$E$2-($S198*($E$2/200)),'Données résultat'!F$9&gt;$E$2-($S199*($E$2/200))),$T199,0)</f>
        <v>0</v>
      </c>
      <c r="W199">
        <f>IF(AND('Données résultat'!G$9&lt;$E$2-($S198*($E$2/200)),'Données résultat'!G$9&gt;$E$2-($S199*($E$2/200))),$T199,0)</f>
        <v>0</v>
      </c>
      <c r="X199">
        <f>IF(AND('Données résultat'!H$9&lt;$E$2-($S198*($E$2/200)),'Données résultat'!H$9&gt;$E$2-($S199*($E$2/200))),$T199,0)</f>
        <v>0</v>
      </c>
      <c r="Y199">
        <f>IF(AND('Données résultat'!I$9&lt;$E$2-($S198*($E$2/200)),'Données résultat'!I$9&gt;$E$2-($S199*($E$2/200))),$T199,0)</f>
        <v>0</v>
      </c>
      <c r="Z199">
        <f>IF(AND('Données résultat'!J$9&lt;$E$2-($S198*($E$2/200)),'Données résultat'!J$9&gt;$E$2-($S199*($E$2/200))),$T199,0)</f>
        <v>0</v>
      </c>
      <c r="AA199">
        <f>IF(AND('Données résultat'!K$9&lt;$E$2-($S198*($E$2/200)),'Données résultat'!K$9&gt;$E$2-($S199*($E$2/200))),$T199,0)</f>
        <v>0</v>
      </c>
      <c r="AB199">
        <f>IF(AND('Données résultat'!L$9&lt;$E$2-($S198*($E$2/200)),'Données résultat'!L$9&gt;$E$2-($S199*($E$2/200))),$T199,0)</f>
        <v>0</v>
      </c>
      <c r="AC199">
        <f>IF(AND('Données résultat'!M$9&lt;$E$2-($S198*($E$2/200)),'Données résultat'!M$9&gt;$E$2-($S199*($E$2/200))),$T199,0)</f>
        <v>0</v>
      </c>
      <c r="AD199">
        <f>IF(AND('Données résultat'!N$9&lt;$E$2-($S198*($E$2/200)),'Données résultat'!N$9&gt;$E$2-($S199*($E$2/200))),$T199,0)</f>
        <v>0</v>
      </c>
    </row>
    <row r="200" spans="4:30" x14ac:dyDescent="0.25">
      <c r="D200">
        <f t="shared" si="30"/>
        <v>6.5</v>
      </c>
      <c r="E200" s="24">
        <f t="shared" si="31"/>
        <v>14.690000000000595</v>
      </c>
      <c r="F200">
        <f t="shared" si="25"/>
        <v>6.5</v>
      </c>
      <c r="S200">
        <v>199</v>
      </c>
      <c r="T200">
        <f t="shared" si="33"/>
        <v>1</v>
      </c>
      <c r="U200">
        <f>IF(AND('Données résultat'!E$9&lt;$E$2-($S199*($E$2/200)),'Données résultat'!E$9&gt;$E$2-($S200*($E$2/200))),$T200,0)</f>
        <v>0</v>
      </c>
      <c r="V200">
        <f>IF(AND('Données résultat'!F$9&lt;$E$2-($S199*($E$2/200)),'Données résultat'!F$9&gt;$E$2-($S200*($E$2/200))),$T200,0)</f>
        <v>0</v>
      </c>
      <c r="W200">
        <f>IF(AND('Données résultat'!G$9&lt;$E$2-($S199*($E$2/200)),'Données résultat'!G$9&gt;$E$2-($S200*($E$2/200))),$T200,0)</f>
        <v>0</v>
      </c>
      <c r="X200">
        <f>IF(AND('Données résultat'!H$9&lt;$E$2-($S199*($E$2/200)),'Données résultat'!H$9&gt;$E$2-($S200*($E$2/200))),$T200,0)</f>
        <v>0</v>
      </c>
      <c r="Y200">
        <f>IF(AND('Données résultat'!I$9&lt;$E$2-($S199*($E$2/200)),'Données résultat'!I$9&gt;$E$2-($S200*($E$2/200))),$T200,0)</f>
        <v>0</v>
      </c>
      <c r="Z200">
        <f>IF(AND('Données résultat'!J$9&lt;$E$2-($S199*($E$2/200)),'Données résultat'!J$9&gt;$E$2-($S200*($E$2/200))),$T200,0)</f>
        <v>0</v>
      </c>
      <c r="AA200">
        <f>IF(AND('Données résultat'!K$9&lt;$E$2-($S199*($E$2/200)),'Données résultat'!K$9&gt;$E$2-($S200*($E$2/200))),$T200,0)</f>
        <v>0</v>
      </c>
      <c r="AB200">
        <f>IF(AND('Données résultat'!L$9&lt;$E$2-($S199*($E$2/200)),'Données résultat'!L$9&gt;$E$2-($S200*($E$2/200))),$T200,0)</f>
        <v>0</v>
      </c>
      <c r="AC200">
        <f>IF(AND('Données résultat'!M$9&lt;$E$2-($S199*($E$2/200)),'Données résultat'!M$9&gt;$E$2-($S200*($E$2/200))),$T200,0)</f>
        <v>0</v>
      </c>
      <c r="AD200">
        <f>IF(AND('Données résultat'!N$9&lt;$E$2-($S199*($E$2/200)),'Données résultat'!N$9&gt;$E$2-($S200*($E$2/200))),$T200,0)</f>
        <v>0</v>
      </c>
    </row>
    <row r="201" spans="4:30" x14ac:dyDescent="0.25">
      <c r="D201">
        <f t="shared" si="30"/>
        <v>6</v>
      </c>
      <c r="E201" s="24">
        <f t="shared" si="31"/>
        <v>13.560000000000596</v>
      </c>
      <c r="F201">
        <f t="shared" si="25"/>
        <v>6</v>
      </c>
      <c r="S201">
        <v>200</v>
      </c>
      <c r="T201">
        <f t="shared" si="33"/>
        <v>0.5</v>
      </c>
      <c r="U201">
        <f>IF(AND('Données résultat'!E$9&lt;$E$2-($S200*($E$2/200)),'Données résultat'!E$9&gt;$E$2-($S201*($E$2/200))),$T201,0)</f>
        <v>0</v>
      </c>
      <c r="V201">
        <f>IF(AND('Données résultat'!F$9&lt;$E$2-($S200*($E$2/200)),'Données résultat'!F$9&gt;$E$2-($S201*($E$2/200))),$T201,0)</f>
        <v>0</v>
      </c>
      <c r="W201">
        <f>IF(AND('Données résultat'!G$9&lt;$E$2-($S200*($E$2/200)),'Données résultat'!G$9&gt;$E$2-($S201*($E$2/200))),$T201,0)</f>
        <v>0</v>
      </c>
      <c r="X201">
        <f>IF(AND('Données résultat'!H$9&lt;$E$2-($S200*($E$2/200)),'Données résultat'!H$9&gt;$E$2-($S201*($E$2/200))),$T201,0)</f>
        <v>0</v>
      </c>
      <c r="Y201">
        <f>IF(AND('Données résultat'!I$9&lt;$E$2-($S200*($E$2/200)),'Données résultat'!I$9&gt;$E$2-($S201*($E$2/200))),$T201,0)</f>
        <v>0</v>
      </c>
      <c r="Z201">
        <f>IF(AND('Données résultat'!J$9&lt;$E$2-($S200*($E$2/200)),'Données résultat'!J$9&gt;$E$2-($S201*($E$2/200))),$T201,0)</f>
        <v>0</v>
      </c>
      <c r="AA201">
        <f>IF(AND('Données résultat'!K$9&lt;$E$2-($S200*($E$2/200)),'Données résultat'!K$9&gt;$E$2-($S201*($E$2/200))),$T201,0)</f>
        <v>0</v>
      </c>
      <c r="AB201">
        <f>IF(AND('Données résultat'!L$9&lt;$E$2-($S200*($E$2/200)),'Données résultat'!L$9&gt;$E$2-($S201*($E$2/200))),$T201,0)</f>
        <v>0</v>
      </c>
      <c r="AC201">
        <f>IF(AND('Données résultat'!M$9&lt;$E$2-($S200*($E$2/200)),'Données résultat'!M$9&gt;$E$2-($S201*($E$2/200))),$T201,0)</f>
        <v>0</v>
      </c>
      <c r="AD201">
        <f>IF(AND('Données résultat'!N$9&lt;$E$2-($S200*($E$2/200)),'Données résultat'!N$9&gt;$E$2-($S201*($E$2/200))),$T201,0)</f>
        <v>0</v>
      </c>
    </row>
    <row r="202" spans="4:30" x14ac:dyDescent="0.25">
      <c r="D202">
        <f t="shared" si="30"/>
        <v>5.5</v>
      </c>
      <c r="E202" s="24">
        <f t="shared" si="31"/>
        <v>12.430000000000597</v>
      </c>
      <c r="F202">
        <f t="shared" si="25"/>
        <v>5.5</v>
      </c>
      <c r="S202">
        <v>201</v>
      </c>
      <c r="T202">
        <f t="shared" si="33"/>
        <v>0</v>
      </c>
      <c r="U202">
        <f>IF(AND('Données résultat'!E$9&lt;$E$2-($S201*($E$2/200)),'Données résultat'!E$9&gt;$E$2-($S202*($E$2/200))),$T202,0)</f>
        <v>0</v>
      </c>
      <c r="V202">
        <f>IF(AND('Données résultat'!F$9&lt;$E$2-($S201*($E$2/200)),'Données résultat'!F$9&gt;$E$2-($S202*($E$2/200))),$T202,0)</f>
        <v>0</v>
      </c>
      <c r="W202">
        <f>IF(AND('Données résultat'!G$9&lt;$E$2-($S201*($E$2/200)),'Données résultat'!G$9&gt;$E$2-($S202*($E$2/200))),$T202,0)</f>
        <v>0</v>
      </c>
      <c r="X202">
        <f>IF(AND('Données résultat'!H$9&lt;$E$2-($S201*($E$2/200)),'Données résultat'!H$9&gt;$E$2-($S202*($E$2/200))),$T202,0)</f>
        <v>0</v>
      </c>
      <c r="Y202">
        <f>IF(AND('Données résultat'!I$9&lt;$E$2-($S201*($E$2/200)),'Données résultat'!I$9&gt;$E$2-($S202*($E$2/200))),$T202,0)</f>
        <v>0</v>
      </c>
      <c r="Z202">
        <f>IF(AND('Données résultat'!J$9&lt;$E$2-($S201*($E$2/200)),'Données résultat'!J$9&gt;$E$2-($S202*($E$2/200))),$T202,0)</f>
        <v>0</v>
      </c>
      <c r="AA202">
        <f>IF(AND('Données résultat'!K$9&lt;$E$2-($S201*($E$2/200)),'Données résultat'!K$9&gt;$E$2-($S202*($E$2/200))),$T202,0)</f>
        <v>0</v>
      </c>
      <c r="AB202">
        <f>IF(AND('Données résultat'!L$9&lt;$E$2-($S201*($E$2/200)),'Données résultat'!L$9&gt;$E$2-($S202*($E$2/200))),$T202,0)</f>
        <v>0</v>
      </c>
      <c r="AC202">
        <f>IF(AND('Données résultat'!M$9&lt;$E$2-($S201*($E$2/200)),'Données résultat'!M$9&gt;$E$2-($S202*($E$2/200))),$T202,0)</f>
        <v>0</v>
      </c>
      <c r="AD202">
        <f>IF(AND('Données résultat'!N$9&lt;$E$2-($S201*($E$2/200)),'Données résultat'!N$9&gt;$E$2-($S202*($E$2/200))),$T202,0)</f>
        <v>0</v>
      </c>
    </row>
    <row r="203" spans="4:30" x14ac:dyDescent="0.25">
      <c r="D203">
        <f t="shared" si="30"/>
        <v>5</v>
      </c>
      <c r="E203" s="24">
        <f t="shared" si="31"/>
        <v>11.300000000000598</v>
      </c>
      <c r="F203">
        <f t="shared" si="25"/>
        <v>5</v>
      </c>
      <c r="U203">
        <f t="shared" ref="U203:AD203" si="34">SUM(U2:U202)</f>
        <v>0</v>
      </c>
      <c r="V203">
        <f t="shared" si="34"/>
        <v>0</v>
      </c>
      <c r="W203">
        <f t="shared" si="34"/>
        <v>0</v>
      </c>
      <c r="X203">
        <f t="shared" si="34"/>
        <v>0</v>
      </c>
      <c r="Y203">
        <f t="shared" si="34"/>
        <v>0</v>
      </c>
      <c r="Z203">
        <f t="shared" si="34"/>
        <v>0</v>
      </c>
      <c r="AA203">
        <f t="shared" si="34"/>
        <v>0</v>
      </c>
      <c r="AB203">
        <f t="shared" si="34"/>
        <v>0</v>
      </c>
      <c r="AC203">
        <f t="shared" si="34"/>
        <v>0</v>
      </c>
      <c r="AD203">
        <f t="shared" si="34"/>
        <v>0</v>
      </c>
    </row>
    <row r="204" spans="4:30" x14ac:dyDescent="0.25">
      <c r="D204">
        <f t="shared" si="30"/>
        <v>4.5</v>
      </c>
      <c r="E204" s="24">
        <f t="shared" si="31"/>
        <v>10.170000000000599</v>
      </c>
      <c r="F204">
        <f t="shared" si="25"/>
        <v>4.5</v>
      </c>
    </row>
    <row r="205" spans="4:30" x14ac:dyDescent="0.25">
      <c r="D205">
        <f t="shared" si="30"/>
        <v>4</v>
      </c>
      <c r="E205" s="24">
        <f t="shared" si="31"/>
        <v>9.0400000000005996</v>
      </c>
      <c r="F205">
        <f t="shared" ref="F205:F213" si="35">D205</f>
        <v>4</v>
      </c>
    </row>
    <row r="206" spans="4:30" x14ac:dyDescent="0.25">
      <c r="D206">
        <f t="shared" ref="D206:D213" si="36">D205-0.5</f>
        <v>3.5</v>
      </c>
      <c r="E206" s="24">
        <f t="shared" ref="E206:E213" si="37">E205-$E$12</f>
        <v>7.9100000000005997</v>
      </c>
      <c r="F206">
        <f t="shared" si="35"/>
        <v>3.5</v>
      </c>
    </row>
    <row r="207" spans="4:30" x14ac:dyDescent="0.25">
      <c r="D207">
        <f t="shared" si="36"/>
        <v>3</v>
      </c>
      <c r="E207" s="24">
        <f t="shared" si="37"/>
        <v>6.7800000000005998</v>
      </c>
      <c r="F207">
        <f t="shared" si="35"/>
        <v>3</v>
      </c>
    </row>
    <row r="208" spans="4:30" x14ac:dyDescent="0.25">
      <c r="D208">
        <f t="shared" si="36"/>
        <v>2.5</v>
      </c>
      <c r="E208" s="24">
        <f t="shared" si="37"/>
        <v>5.6500000000005999</v>
      </c>
      <c r="F208">
        <f t="shared" si="35"/>
        <v>2.5</v>
      </c>
    </row>
    <row r="209" spans="4:6" x14ac:dyDescent="0.25">
      <c r="D209">
        <f t="shared" si="36"/>
        <v>2</v>
      </c>
      <c r="E209" s="24">
        <f t="shared" si="37"/>
        <v>4.5200000000006</v>
      </c>
      <c r="F209">
        <f t="shared" si="35"/>
        <v>2</v>
      </c>
    </row>
    <row r="210" spans="4:6" x14ac:dyDescent="0.25">
      <c r="D210">
        <f t="shared" si="36"/>
        <v>1.5</v>
      </c>
      <c r="E210" s="24">
        <f t="shared" si="37"/>
        <v>3.3900000000006001</v>
      </c>
      <c r="F210">
        <f t="shared" si="35"/>
        <v>1.5</v>
      </c>
    </row>
    <row r="211" spans="4:6" x14ac:dyDescent="0.25">
      <c r="D211">
        <f t="shared" si="36"/>
        <v>1</v>
      </c>
      <c r="E211" s="24">
        <f t="shared" si="37"/>
        <v>2.2600000000006002</v>
      </c>
      <c r="F211">
        <f t="shared" si="35"/>
        <v>1</v>
      </c>
    </row>
    <row r="212" spans="4:6" x14ac:dyDescent="0.25">
      <c r="D212">
        <f t="shared" si="36"/>
        <v>0.5</v>
      </c>
      <c r="E212" s="24">
        <f t="shared" si="37"/>
        <v>1.1300000000006003</v>
      </c>
      <c r="F212">
        <f t="shared" si="35"/>
        <v>0.5</v>
      </c>
    </row>
    <row r="213" spans="4:6" x14ac:dyDescent="0.25">
      <c r="D213">
        <f t="shared" si="36"/>
        <v>0</v>
      </c>
      <c r="E213" s="24">
        <f t="shared" si="37"/>
        <v>6.0040861171728466E-13</v>
      </c>
      <c r="F213">
        <f t="shared" si="35"/>
        <v>0</v>
      </c>
    </row>
  </sheetData>
  <sheetProtection sheet="1" objects="1" scenarios="1" selectLockedCells="1"/>
  <mergeCells count="3">
    <mergeCell ref="D1:E1"/>
    <mergeCell ref="F2:F5"/>
    <mergeCell ref="F8:F10"/>
  </mergeCells>
  <pageMargins left="0.78749999999999998" right="0.78749999999999998" top="1.05277777777778" bottom="1.05277777777778" header="0.78749999999999998" footer="0.78749999999999998"/>
  <pageSetup paperSize="9" firstPageNumber="0" orientation="landscape" horizontalDpi="300" verticalDpi="300"/>
  <headerFooter>
    <oddHeader>&amp;C&amp;"Times New Roman,Normal"&amp;12&amp;A</oddHeader>
    <oddFooter>&amp;C&amp;"Times New Roman,Normal"&amp;12Page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CEEF3544E53C49BD02A19BF2039F12" ma:contentTypeVersion="7" ma:contentTypeDescription="Crée un document." ma:contentTypeScope="" ma:versionID="eab5a98df2e3833414314898a4ec0ec1">
  <xsd:schema xmlns:xsd="http://www.w3.org/2001/XMLSchema" xmlns:xs="http://www.w3.org/2001/XMLSchema" xmlns:p="http://schemas.microsoft.com/office/2006/metadata/properties" xmlns:ns3="640f1410-bdee-4b0e-bee2-c628f6d93c57" targetNamespace="http://schemas.microsoft.com/office/2006/metadata/properties" ma:root="true" ma:fieldsID="2676980906746b1a934774f0929d745c" ns3:_="">
    <xsd:import namespace="640f1410-bdee-4b0e-bee2-c628f6d93c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0f1410-bdee-4b0e-bee2-c628f6d93c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C69917-19DE-4314-9D85-D76BB23BA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0f1410-bdee-4b0e-bee2-c628f6d93c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98359F-4275-4417-9A1F-E504D2A68D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0D5BA7-13F9-46E4-9D00-D7287907841D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elements/1.1/"/>
    <ds:schemaRef ds:uri="640f1410-bdee-4b0e-bee2-c628f6d93c5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61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 résultat</vt:lpstr>
      <vt:lpstr>menu calculs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François Poull</dc:creator>
  <dc:description/>
  <cp:lastModifiedBy>François Poull</cp:lastModifiedBy>
  <cp:revision>9</cp:revision>
  <dcterms:created xsi:type="dcterms:W3CDTF">2020-03-19T21:41:37Z</dcterms:created>
  <dcterms:modified xsi:type="dcterms:W3CDTF">2020-03-24T10:30:10Z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0x010100D6CEEF3544E53C49BD02A19BF2039F12</vt:lpwstr>
  </property>
</Properties>
</file>